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codeName="EstaPastaDeTrabalh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8F6EFA5-FD84-4CE8-8CFE-5437CBC8168A}" xr6:coauthVersionLast="45" xr6:coauthVersionMax="45" xr10:uidLastSave="{00000000-0000-0000-0000-000000000000}"/>
  <bookViews>
    <workbookView xWindow="-120" yWindow="-120" windowWidth="20730" windowHeight="11160" tabRatio="935" xr2:uid="{00000000-000D-0000-FFFF-FFFF00000000}"/>
  </bookViews>
  <sheets>
    <sheet name="MENU" sheetId="15" r:id="rId1"/>
    <sheet name="MP" sheetId="12" r:id="rId2"/>
    <sheet name="PROD. REVENDA" sheetId="14" r:id="rId3"/>
    <sheet name="EQUIPAMENTOS" sheetId="6" r:id="rId4"/>
    <sheet name="SERVIÇOS" sheetId="11" r:id="rId5"/>
    <sheet name="PRECIFICAÇÃO" sheetId="13" r:id="rId6"/>
    <sheet name="SIMULAÇÃO VENDA" sheetId="16" r:id="rId7"/>
    <sheet name="FATURAMENTO MENSAL" sheetId="7" r:id="rId8"/>
    <sheet name="CUSTO VARIAVEL" sheetId="8" r:id="rId9"/>
    <sheet name="DESPESAS FIXAS" sheetId="2" r:id="rId10"/>
    <sheet name="MÃO DE OBRA" sheetId="5" r:id="rId11"/>
    <sheet name="CUSTO COMERCIAL" sheetId="4" r:id="rId12"/>
    <sheet name="DEMONSTRATIVO" sheetId="9" r:id="rId13"/>
    <sheet name="PONTO DE EQUILIBRIO" sheetId="1" r:id="rId14"/>
    <sheet name="PAINEL" sheetId="17" r:id="rId15"/>
  </sheets>
  <definedNames>
    <definedName name="_xlnm._FilterDatabase" localSheetId="3" hidden="1">EQUIPAMENTOS!$C$10:$G$10</definedName>
    <definedName name="_xlnm._FilterDatabase" localSheetId="7" hidden="1">'FATURAMENTO MENSAL'!$B$7:$E$83</definedName>
    <definedName name="_xlnm._FilterDatabase" localSheetId="1" hidden="1">MP!$A$2:$G$2</definedName>
    <definedName name="_xlnm._FilterDatabase" localSheetId="5" hidden="1">PRECIFICAÇÃO!$B$3:$J$3</definedName>
    <definedName name="_xlnm._FilterDatabase" localSheetId="2" hidden="1">'PROD. REVENDA'!$A$2:$F$2</definedName>
    <definedName name="_xlnm.Print_Area" localSheetId="3">EQUIPAMENTOS!$A$1:$G$90</definedName>
    <definedName name="_xlnm.Print_Area" localSheetId="4">SERVIÇOS!$B$2:$L$1056</definedName>
    <definedName name="_xlnm.Print_Area" localSheetId="6">'SIMULAÇÃO VENDA'!$A$1:$I$73</definedName>
    <definedName name="UNIDADE">MP!$I$3:$I$13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1" l="1"/>
  <c r="F19" i="11"/>
  <c r="C19" i="11"/>
  <c r="C18" i="11"/>
  <c r="C17" i="11"/>
  <c r="C16" i="11"/>
  <c r="C15" i="11"/>
  <c r="C14" i="11"/>
  <c r="F13" i="11"/>
  <c r="C12" i="11"/>
  <c r="F11" i="11"/>
  <c r="C11" i="11"/>
  <c r="C10" i="11"/>
  <c r="F9" i="11"/>
  <c r="C9" i="11"/>
  <c r="C8" i="11"/>
  <c r="F7" i="11"/>
  <c r="C7" i="11"/>
  <c r="C6" i="11"/>
  <c r="C20" i="11"/>
  <c r="F20" i="11"/>
  <c r="C21" i="11"/>
  <c r="D21" i="11"/>
  <c r="C22" i="11"/>
  <c r="D22" i="11"/>
  <c r="F22" i="11"/>
  <c r="C23" i="11"/>
  <c r="D23" i="11"/>
  <c r="F23" i="11"/>
  <c r="C24" i="11"/>
  <c r="D24" i="11"/>
  <c r="F24" i="11"/>
  <c r="C25" i="11"/>
  <c r="D25" i="11"/>
  <c r="F25" i="11"/>
  <c r="C28" i="11"/>
  <c r="C29" i="11"/>
  <c r="C30" i="11"/>
  <c r="C32" i="11"/>
  <c r="D32" i="11"/>
  <c r="F32" i="11"/>
  <c r="I6" i="11"/>
  <c r="L6" i="11"/>
  <c r="I7" i="11"/>
  <c r="I8" i="11"/>
  <c r="L8" i="11"/>
  <c r="I9" i="11"/>
  <c r="I10" i="11"/>
  <c r="L10" i="11"/>
  <c r="I11" i="11"/>
  <c r="I12" i="11"/>
  <c r="L12" i="11"/>
  <c r="I13" i="11"/>
  <c r="I14" i="11"/>
  <c r="I15" i="11"/>
  <c r="I16" i="11"/>
  <c r="L16" i="11"/>
  <c r="I17" i="11"/>
  <c r="I19" i="11"/>
  <c r="J19" i="11"/>
  <c r="L19" i="11"/>
  <c r="I20" i="11"/>
  <c r="J20" i="11"/>
  <c r="L20" i="11"/>
  <c r="I21" i="11"/>
  <c r="J21" i="11"/>
  <c r="L21" i="11"/>
  <c r="I22" i="11"/>
  <c r="J22" i="11"/>
  <c r="L22" i="11"/>
  <c r="I23" i="11"/>
  <c r="J23" i="11"/>
  <c r="L23" i="11"/>
  <c r="I24" i="11"/>
  <c r="J24" i="11"/>
  <c r="L24" i="11"/>
  <c r="I25" i="11"/>
  <c r="J25" i="11"/>
  <c r="L25" i="11"/>
  <c r="I28" i="11"/>
  <c r="I29" i="11"/>
  <c r="I30" i="11"/>
  <c r="J30" i="11"/>
  <c r="L30" i="11"/>
  <c r="I346" i="11"/>
  <c r="F76" i="12"/>
  <c r="I581" i="11"/>
  <c r="I229" i="11"/>
  <c r="C183" i="11"/>
  <c r="G86" i="12"/>
  <c r="F86" i="12"/>
  <c r="G85" i="12"/>
  <c r="F85" i="12"/>
  <c r="G84" i="12"/>
  <c r="F84" i="12"/>
  <c r="F21" i="11" s="1"/>
  <c r="G83" i="12"/>
  <c r="F83" i="12"/>
  <c r="G82" i="12"/>
  <c r="F82" i="12"/>
  <c r="G81" i="12"/>
  <c r="F81" i="12"/>
  <c r="G80" i="12"/>
  <c r="J14" i="11" s="1"/>
  <c r="F80" i="12"/>
  <c r="L14" i="11" s="1"/>
  <c r="G79" i="12"/>
  <c r="F79" i="12"/>
  <c r="G78" i="12"/>
  <c r="F78" i="12"/>
  <c r="G77" i="12"/>
  <c r="F77" i="12"/>
  <c r="G76" i="12"/>
  <c r="G75" i="12"/>
  <c r="F75" i="12"/>
  <c r="G74" i="12"/>
  <c r="F74" i="12"/>
  <c r="G73" i="12"/>
  <c r="F73" i="12"/>
  <c r="G72" i="12"/>
  <c r="F72" i="12"/>
  <c r="G71" i="12"/>
  <c r="F71" i="12"/>
  <c r="G70" i="12"/>
  <c r="F70" i="12"/>
  <c r="G69" i="12"/>
  <c r="F69" i="12"/>
  <c r="G68" i="12"/>
  <c r="F68" i="12"/>
  <c r="G67" i="12"/>
  <c r="F67" i="12"/>
  <c r="G66" i="12"/>
  <c r="J13" i="11" s="1"/>
  <c r="F66" i="12"/>
  <c r="L13" i="11" s="1"/>
  <c r="G65" i="12"/>
  <c r="F65" i="12"/>
  <c r="G64" i="12"/>
  <c r="F64" i="12"/>
  <c r="G63" i="12"/>
  <c r="F63" i="12"/>
  <c r="G62" i="12"/>
  <c r="F62" i="12"/>
  <c r="G61" i="12"/>
  <c r="F61" i="12"/>
  <c r="G60" i="12"/>
  <c r="F60" i="12"/>
  <c r="G59" i="12"/>
  <c r="F59" i="12"/>
  <c r="G58" i="12"/>
  <c r="F58" i="12"/>
  <c r="G57" i="12"/>
  <c r="F57" i="12"/>
  <c r="G56" i="12"/>
  <c r="F56" i="12"/>
  <c r="G55" i="12"/>
  <c r="F55" i="12"/>
  <c r="G54" i="12"/>
  <c r="F54" i="12"/>
  <c r="G53" i="12"/>
  <c r="F53" i="12"/>
  <c r="G52" i="12"/>
  <c r="F52" i="12"/>
  <c r="G51" i="12"/>
  <c r="F51" i="12"/>
  <c r="G50" i="12"/>
  <c r="F50" i="12"/>
  <c r="G49" i="12"/>
  <c r="D19" i="11" s="1"/>
  <c r="F49" i="12"/>
  <c r="G48" i="12"/>
  <c r="F48" i="12"/>
  <c r="G47" i="12"/>
  <c r="F47" i="12"/>
  <c r="G46" i="12"/>
  <c r="F46" i="12"/>
  <c r="G45" i="12"/>
  <c r="F45" i="12"/>
  <c r="G44" i="12"/>
  <c r="F44" i="12"/>
  <c r="G43" i="12"/>
  <c r="F43" i="12"/>
  <c r="G42" i="12"/>
  <c r="F42" i="12"/>
  <c r="G41" i="12"/>
  <c r="F41" i="12"/>
  <c r="G40" i="12"/>
  <c r="F40" i="12"/>
  <c r="G39" i="12"/>
  <c r="F39" i="12"/>
  <c r="G38" i="12"/>
  <c r="F38" i="12"/>
  <c r="G37" i="12"/>
  <c r="F37" i="12"/>
  <c r="G36" i="12"/>
  <c r="F36" i="12"/>
  <c r="G35" i="12"/>
  <c r="D20" i="11" s="1"/>
  <c r="F35" i="12"/>
  <c r="G34" i="12"/>
  <c r="F34" i="12"/>
  <c r="G33" i="12"/>
  <c r="F33" i="12"/>
  <c r="G32" i="12"/>
  <c r="F32" i="12"/>
  <c r="G31" i="12"/>
  <c r="F31" i="12"/>
  <c r="G30" i="12"/>
  <c r="J15" i="11" s="1"/>
  <c r="F30" i="12"/>
  <c r="L15" i="11" s="1"/>
  <c r="G29" i="12"/>
  <c r="J17" i="11" s="1"/>
  <c r="F29" i="12"/>
  <c r="L17" i="11" s="1"/>
  <c r="G28" i="12"/>
  <c r="J12" i="11" s="1"/>
  <c r="F28" i="12"/>
  <c r="G27" i="12"/>
  <c r="F27" i="12"/>
  <c r="G26" i="12"/>
  <c r="J16" i="11" s="1"/>
  <c r="F26" i="12"/>
  <c r="G25" i="12"/>
  <c r="F25" i="12"/>
  <c r="G24" i="12"/>
  <c r="F24" i="12"/>
  <c r="G23" i="12"/>
  <c r="J10" i="11" s="1"/>
  <c r="F23" i="12"/>
  <c r="F10" i="11" s="1"/>
  <c r="G22" i="12"/>
  <c r="D9" i="11" s="1"/>
  <c r="F22" i="12"/>
  <c r="L9" i="11" s="1"/>
  <c r="G21" i="12"/>
  <c r="F21" i="12"/>
  <c r="G20" i="12"/>
  <c r="F20" i="12"/>
  <c r="G19" i="12"/>
  <c r="F19" i="12"/>
  <c r="G18" i="12"/>
  <c r="F18" i="12"/>
  <c r="G17" i="12"/>
  <c r="F17" i="12"/>
  <c r="G16" i="12"/>
  <c r="F16" i="12"/>
  <c r="G15" i="12"/>
  <c r="F15" i="12"/>
  <c r="G14" i="12"/>
  <c r="D7" i="11" s="1"/>
  <c r="F14" i="12"/>
  <c r="L7" i="11" s="1"/>
  <c r="G13" i="12"/>
  <c r="F13" i="12"/>
  <c r="G12" i="12"/>
  <c r="F12" i="12"/>
  <c r="G11" i="12"/>
  <c r="J6" i="11" s="1"/>
  <c r="F11" i="12"/>
  <c r="F6" i="11" s="1"/>
  <c r="G10" i="12"/>
  <c r="D11" i="11" s="1"/>
  <c r="F10" i="12"/>
  <c r="L11" i="11" s="1"/>
  <c r="G9" i="12"/>
  <c r="F9" i="12"/>
  <c r="G8" i="12"/>
  <c r="F8" i="12"/>
  <c r="G7" i="12"/>
  <c r="J8" i="11" s="1"/>
  <c r="F7" i="12"/>
  <c r="F12" i="11" s="1"/>
  <c r="G6" i="12"/>
  <c r="F6" i="12"/>
  <c r="G5" i="12"/>
  <c r="F5" i="12"/>
  <c r="G4" i="12"/>
  <c r="F4" i="12"/>
  <c r="G3" i="12"/>
  <c r="D8" i="11" s="1"/>
  <c r="F3" i="12"/>
  <c r="F8" i="11" s="1"/>
  <c r="J11" i="11" l="1"/>
  <c r="J9" i="11"/>
  <c r="J7" i="11"/>
  <c r="D6" i="11"/>
  <c r="D10" i="11"/>
  <c r="D12" i="11"/>
  <c r="L18" i="11"/>
  <c r="L26" i="11" s="1"/>
  <c r="I18" i="11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D21" i="2" l="1"/>
  <c r="D17" i="2"/>
  <c r="H27" i="4" l="1"/>
  <c r="H28" i="4"/>
  <c r="H31" i="4" l="1"/>
  <c r="L1054" i="11" l="1"/>
  <c r="J1054" i="11"/>
  <c r="I1054" i="11"/>
  <c r="L1053" i="11"/>
  <c r="J1053" i="11"/>
  <c r="I1053" i="11"/>
  <c r="L1052" i="11"/>
  <c r="J1052" i="11"/>
  <c r="I1052" i="11"/>
  <c r="L1051" i="11"/>
  <c r="J1051" i="11"/>
  <c r="I1051" i="11"/>
  <c r="L1050" i="11"/>
  <c r="J1050" i="11"/>
  <c r="I1050" i="11"/>
  <c r="L1049" i="11"/>
  <c r="J1049" i="11"/>
  <c r="I1049" i="11"/>
  <c r="L1048" i="11"/>
  <c r="J1048" i="11"/>
  <c r="I1048" i="11"/>
  <c r="L1045" i="11"/>
  <c r="J1045" i="11"/>
  <c r="I1045" i="11"/>
  <c r="L1044" i="11"/>
  <c r="J1044" i="11"/>
  <c r="I1044" i="11"/>
  <c r="L1043" i="11"/>
  <c r="J1043" i="11"/>
  <c r="I1043" i="11"/>
  <c r="L1042" i="11"/>
  <c r="J1042" i="11"/>
  <c r="I1042" i="11"/>
  <c r="L1041" i="11"/>
  <c r="J1041" i="11"/>
  <c r="I1041" i="11"/>
  <c r="L1040" i="11"/>
  <c r="J1040" i="11"/>
  <c r="I1040" i="11"/>
  <c r="L1039" i="11"/>
  <c r="J1039" i="11"/>
  <c r="I1039" i="11"/>
  <c r="L1038" i="11"/>
  <c r="J1038" i="11"/>
  <c r="I1038" i="11"/>
  <c r="L1037" i="11"/>
  <c r="J1037" i="11"/>
  <c r="I1037" i="11"/>
  <c r="L1036" i="11"/>
  <c r="J1036" i="11"/>
  <c r="I1036" i="11"/>
  <c r="L1035" i="11"/>
  <c r="J1035" i="11"/>
  <c r="I1035" i="11"/>
  <c r="L1034" i="11"/>
  <c r="J1034" i="11"/>
  <c r="I1034" i="11"/>
  <c r="L1033" i="11"/>
  <c r="J1033" i="11"/>
  <c r="I1033" i="11"/>
  <c r="L1032" i="11"/>
  <c r="J1032" i="11"/>
  <c r="I1032" i="11"/>
  <c r="L1031" i="11"/>
  <c r="J1031" i="11"/>
  <c r="I1031" i="11"/>
  <c r="F1054" i="11"/>
  <c r="D1054" i="11"/>
  <c r="C1054" i="11"/>
  <c r="F1053" i="11"/>
  <c r="D1053" i="11"/>
  <c r="C1053" i="11"/>
  <c r="F1052" i="11"/>
  <c r="D1052" i="11"/>
  <c r="C1052" i="11"/>
  <c r="F1051" i="11"/>
  <c r="D1051" i="11"/>
  <c r="C1051" i="11"/>
  <c r="F1050" i="11"/>
  <c r="D1050" i="11"/>
  <c r="C1050" i="11"/>
  <c r="F1049" i="11"/>
  <c r="D1049" i="11"/>
  <c r="C1049" i="11"/>
  <c r="F1048" i="11"/>
  <c r="D1048" i="11"/>
  <c r="C1048" i="11"/>
  <c r="F1045" i="11"/>
  <c r="D1045" i="11"/>
  <c r="C1045" i="11"/>
  <c r="F1044" i="11"/>
  <c r="D1044" i="11"/>
  <c r="C1044" i="11"/>
  <c r="F1043" i="11"/>
  <c r="D1043" i="11"/>
  <c r="C1043" i="11"/>
  <c r="F1042" i="11"/>
  <c r="D1042" i="11"/>
  <c r="C1042" i="11"/>
  <c r="F1041" i="11"/>
  <c r="D1041" i="11"/>
  <c r="C1041" i="11"/>
  <c r="F1040" i="11"/>
  <c r="D1040" i="11"/>
  <c r="C1040" i="11"/>
  <c r="F1039" i="11"/>
  <c r="D1039" i="11"/>
  <c r="C1039" i="11"/>
  <c r="F1038" i="11"/>
  <c r="D1038" i="11"/>
  <c r="C1038" i="11"/>
  <c r="F1037" i="11"/>
  <c r="D1037" i="11"/>
  <c r="C1037" i="11"/>
  <c r="F1036" i="11"/>
  <c r="D1036" i="11"/>
  <c r="C1036" i="11"/>
  <c r="F1035" i="11"/>
  <c r="D1035" i="11"/>
  <c r="C1035" i="11"/>
  <c r="F1034" i="11"/>
  <c r="D1034" i="11"/>
  <c r="C1034" i="11"/>
  <c r="F1033" i="11"/>
  <c r="D1033" i="11"/>
  <c r="C1033" i="11"/>
  <c r="F1032" i="11"/>
  <c r="D1032" i="11"/>
  <c r="C1032" i="11"/>
  <c r="F1031" i="11"/>
  <c r="D1031" i="11"/>
  <c r="C1031" i="11"/>
  <c r="L1024" i="11"/>
  <c r="J1024" i="11"/>
  <c r="I1024" i="11"/>
  <c r="L1023" i="11"/>
  <c r="J1023" i="11"/>
  <c r="I1023" i="11"/>
  <c r="L1022" i="11"/>
  <c r="J1022" i="11"/>
  <c r="I1022" i="11"/>
  <c r="L1021" i="11"/>
  <c r="J1021" i="11"/>
  <c r="I1021" i="11"/>
  <c r="L1020" i="11"/>
  <c r="J1020" i="11"/>
  <c r="I1020" i="11"/>
  <c r="L1019" i="11"/>
  <c r="J1019" i="11"/>
  <c r="I1019" i="11"/>
  <c r="L1018" i="11"/>
  <c r="J1018" i="11"/>
  <c r="I1018" i="11"/>
  <c r="L1015" i="11"/>
  <c r="J1015" i="11"/>
  <c r="I1015" i="11"/>
  <c r="L1014" i="11"/>
  <c r="J1014" i="11"/>
  <c r="I1014" i="11"/>
  <c r="L1013" i="11"/>
  <c r="J1013" i="11"/>
  <c r="I1013" i="11"/>
  <c r="L1012" i="11"/>
  <c r="J1012" i="11"/>
  <c r="I1012" i="11"/>
  <c r="L1011" i="11"/>
  <c r="J1011" i="11"/>
  <c r="I1011" i="11"/>
  <c r="L1010" i="11"/>
  <c r="J1010" i="11"/>
  <c r="I1010" i="11"/>
  <c r="L1009" i="11"/>
  <c r="J1009" i="11"/>
  <c r="I1009" i="11"/>
  <c r="L1008" i="11"/>
  <c r="J1008" i="11"/>
  <c r="I1008" i="11"/>
  <c r="L1007" i="11"/>
  <c r="J1007" i="11"/>
  <c r="I1007" i="11"/>
  <c r="L1006" i="11"/>
  <c r="J1006" i="11"/>
  <c r="I1006" i="11"/>
  <c r="L1005" i="11"/>
  <c r="J1005" i="11"/>
  <c r="I1005" i="11"/>
  <c r="L1004" i="11"/>
  <c r="J1004" i="11"/>
  <c r="I1004" i="11"/>
  <c r="L1003" i="11"/>
  <c r="J1003" i="11"/>
  <c r="I1003" i="11"/>
  <c r="L1002" i="11"/>
  <c r="J1002" i="11"/>
  <c r="I1002" i="11"/>
  <c r="L1001" i="11"/>
  <c r="J1001" i="11"/>
  <c r="I1001" i="11"/>
  <c r="F1024" i="11"/>
  <c r="D1024" i="11"/>
  <c r="C1024" i="11"/>
  <c r="F1023" i="11"/>
  <c r="D1023" i="11"/>
  <c r="C1023" i="11"/>
  <c r="F1022" i="11"/>
  <c r="D1022" i="11"/>
  <c r="C1022" i="11"/>
  <c r="F1021" i="11"/>
  <c r="D1021" i="11"/>
  <c r="C1021" i="11"/>
  <c r="F1020" i="11"/>
  <c r="D1020" i="11"/>
  <c r="C1020" i="11"/>
  <c r="F1019" i="11"/>
  <c r="D1019" i="11"/>
  <c r="C1019" i="11"/>
  <c r="F1018" i="11"/>
  <c r="D1018" i="11"/>
  <c r="C1018" i="11"/>
  <c r="F1015" i="11"/>
  <c r="D1015" i="11"/>
  <c r="C1015" i="11"/>
  <c r="F1014" i="11"/>
  <c r="D1014" i="11"/>
  <c r="C1014" i="11"/>
  <c r="F1013" i="11"/>
  <c r="D1013" i="11"/>
  <c r="C1013" i="11"/>
  <c r="F1012" i="11"/>
  <c r="D1012" i="11"/>
  <c r="C1012" i="11"/>
  <c r="F1011" i="11"/>
  <c r="D1011" i="11"/>
  <c r="C1011" i="11"/>
  <c r="F1010" i="11"/>
  <c r="D1010" i="11"/>
  <c r="C1010" i="11"/>
  <c r="F1009" i="11"/>
  <c r="D1009" i="11"/>
  <c r="C1009" i="11"/>
  <c r="F1008" i="11"/>
  <c r="D1008" i="11"/>
  <c r="C1008" i="11"/>
  <c r="F1007" i="11"/>
  <c r="D1007" i="11"/>
  <c r="C1007" i="11"/>
  <c r="F1006" i="11"/>
  <c r="D1006" i="11"/>
  <c r="C1006" i="11"/>
  <c r="F1005" i="11"/>
  <c r="D1005" i="11"/>
  <c r="C1005" i="11"/>
  <c r="F1004" i="11"/>
  <c r="D1004" i="11"/>
  <c r="C1004" i="11"/>
  <c r="F1003" i="11"/>
  <c r="D1003" i="11"/>
  <c r="C1003" i="11"/>
  <c r="F1002" i="11"/>
  <c r="D1002" i="11"/>
  <c r="C1002" i="11"/>
  <c r="F1001" i="11"/>
  <c r="D1001" i="11"/>
  <c r="C1001" i="11"/>
  <c r="L994" i="11"/>
  <c r="J994" i="11"/>
  <c r="I994" i="11"/>
  <c r="L993" i="11"/>
  <c r="J993" i="11"/>
  <c r="I993" i="11"/>
  <c r="L992" i="11"/>
  <c r="J992" i="11"/>
  <c r="I992" i="11"/>
  <c r="L991" i="11"/>
  <c r="J991" i="11"/>
  <c r="I991" i="11"/>
  <c r="L990" i="11"/>
  <c r="J990" i="11"/>
  <c r="I990" i="11"/>
  <c r="L989" i="11"/>
  <c r="J989" i="11"/>
  <c r="I989" i="11"/>
  <c r="L988" i="11"/>
  <c r="J988" i="11"/>
  <c r="I988" i="11"/>
  <c r="L985" i="11"/>
  <c r="J985" i="11"/>
  <c r="I985" i="11"/>
  <c r="L984" i="11"/>
  <c r="J984" i="11"/>
  <c r="I984" i="11"/>
  <c r="L983" i="11"/>
  <c r="J983" i="11"/>
  <c r="I983" i="11"/>
  <c r="L982" i="11"/>
  <c r="J982" i="11"/>
  <c r="I982" i="11"/>
  <c r="L981" i="11"/>
  <c r="J981" i="11"/>
  <c r="I981" i="11"/>
  <c r="L980" i="11"/>
  <c r="J980" i="11"/>
  <c r="I980" i="11"/>
  <c r="L979" i="11"/>
  <c r="J979" i="11"/>
  <c r="I979" i="11"/>
  <c r="L978" i="11"/>
  <c r="J978" i="11"/>
  <c r="I978" i="11"/>
  <c r="L977" i="11"/>
  <c r="J977" i="11"/>
  <c r="I977" i="11"/>
  <c r="L976" i="11"/>
  <c r="J976" i="11"/>
  <c r="I976" i="11"/>
  <c r="L975" i="11"/>
  <c r="J975" i="11"/>
  <c r="I975" i="11"/>
  <c r="L974" i="11"/>
  <c r="J974" i="11"/>
  <c r="I974" i="11"/>
  <c r="L973" i="11"/>
  <c r="J973" i="11"/>
  <c r="I973" i="11"/>
  <c r="L972" i="11"/>
  <c r="J972" i="11"/>
  <c r="I972" i="11"/>
  <c r="L971" i="11"/>
  <c r="J971" i="11"/>
  <c r="I971" i="11"/>
  <c r="F994" i="11"/>
  <c r="D994" i="11"/>
  <c r="C994" i="11"/>
  <c r="F993" i="11"/>
  <c r="D993" i="11"/>
  <c r="C993" i="11"/>
  <c r="F992" i="11"/>
  <c r="D992" i="11"/>
  <c r="C992" i="11"/>
  <c r="F991" i="11"/>
  <c r="D991" i="11"/>
  <c r="C991" i="11"/>
  <c r="F990" i="11"/>
  <c r="D990" i="11"/>
  <c r="C990" i="11"/>
  <c r="F989" i="11"/>
  <c r="D989" i="11"/>
  <c r="C989" i="11"/>
  <c r="F988" i="11"/>
  <c r="D988" i="11"/>
  <c r="C988" i="11"/>
  <c r="F985" i="11"/>
  <c r="D985" i="11"/>
  <c r="C985" i="11"/>
  <c r="F984" i="11"/>
  <c r="D984" i="11"/>
  <c r="C984" i="11"/>
  <c r="F983" i="11"/>
  <c r="D983" i="11"/>
  <c r="C983" i="11"/>
  <c r="F982" i="11"/>
  <c r="D982" i="11"/>
  <c r="C982" i="11"/>
  <c r="F981" i="11"/>
  <c r="D981" i="11"/>
  <c r="C981" i="11"/>
  <c r="F980" i="11"/>
  <c r="D980" i="11"/>
  <c r="C980" i="11"/>
  <c r="F979" i="11"/>
  <c r="D979" i="11"/>
  <c r="C979" i="11"/>
  <c r="F978" i="11"/>
  <c r="D978" i="11"/>
  <c r="C978" i="11"/>
  <c r="F977" i="11"/>
  <c r="D977" i="11"/>
  <c r="C977" i="11"/>
  <c r="F976" i="11"/>
  <c r="D976" i="11"/>
  <c r="C976" i="11"/>
  <c r="F975" i="11"/>
  <c r="D975" i="11"/>
  <c r="C975" i="11"/>
  <c r="F974" i="11"/>
  <c r="D974" i="11"/>
  <c r="C974" i="11"/>
  <c r="F973" i="11"/>
  <c r="D973" i="11"/>
  <c r="C973" i="11"/>
  <c r="F972" i="11"/>
  <c r="D972" i="11"/>
  <c r="C972" i="11"/>
  <c r="F971" i="11"/>
  <c r="D971" i="11"/>
  <c r="C971" i="11"/>
  <c r="L964" i="11"/>
  <c r="J964" i="11"/>
  <c r="I964" i="11"/>
  <c r="L963" i="11"/>
  <c r="J963" i="11"/>
  <c r="I963" i="11"/>
  <c r="L962" i="11"/>
  <c r="J962" i="11"/>
  <c r="I962" i="11"/>
  <c r="L961" i="11"/>
  <c r="J961" i="11"/>
  <c r="I961" i="11"/>
  <c r="L960" i="11"/>
  <c r="J960" i="11"/>
  <c r="I960" i="11"/>
  <c r="L959" i="11"/>
  <c r="J959" i="11"/>
  <c r="I959" i="11"/>
  <c r="L958" i="11"/>
  <c r="J958" i="11"/>
  <c r="I958" i="11"/>
  <c r="L955" i="11"/>
  <c r="J955" i="11"/>
  <c r="I955" i="11"/>
  <c r="L954" i="11"/>
  <c r="J954" i="11"/>
  <c r="I954" i="11"/>
  <c r="L953" i="11"/>
  <c r="J953" i="11"/>
  <c r="I953" i="11"/>
  <c r="L952" i="11"/>
  <c r="J952" i="11"/>
  <c r="I952" i="11"/>
  <c r="L951" i="11"/>
  <c r="J951" i="11"/>
  <c r="I951" i="11"/>
  <c r="L950" i="11"/>
  <c r="J950" i="11"/>
  <c r="I950" i="11"/>
  <c r="L949" i="11"/>
  <c r="J949" i="11"/>
  <c r="I949" i="11"/>
  <c r="L948" i="11"/>
  <c r="J948" i="11"/>
  <c r="I948" i="11"/>
  <c r="L947" i="11"/>
  <c r="J947" i="11"/>
  <c r="I947" i="11"/>
  <c r="L946" i="11"/>
  <c r="J946" i="11"/>
  <c r="I946" i="11"/>
  <c r="L945" i="11"/>
  <c r="J945" i="11"/>
  <c r="I945" i="11"/>
  <c r="L944" i="11"/>
  <c r="J944" i="11"/>
  <c r="I944" i="11"/>
  <c r="L943" i="11"/>
  <c r="J943" i="11"/>
  <c r="I943" i="11"/>
  <c r="L942" i="11"/>
  <c r="J942" i="11"/>
  <c r="I942" i="11"/>
  <c r="L941" i="11"/>
  <c r="J941" i="11"/>
  <c r="I941" i="11"/>
  <c r="F964" i="11"/>
  <c r="D964" i="11"/>
  <c r="C964" i="11"/>
  <c r="F963" i="11"/>
  <c r="D963" i="11"/>
  <c r="C963" i="11"/>
  <c r="F962" i="11"/>
  <c r="D962" i="11"/>
  <c r="C962" i="11"/>
  <c r="F961" i="11"/>
  <c r="D961" i="11"/>
  <c r="C961" i="11"/>
  <c r="F960" i="11"/>
  <c r="D960" i="11"/>
  <c r="C960" i="11"/>
  <c r="F959" i="11"/>
  <c r="D959" i="11"/>
  <c r="C959" i="11"/>
  <c r="F958" i="11"/>
  <c r="D958" i="11"/>
  <c r="C958" i="11"/>
  <c r="F955" i="11"/>
  <c r="D955" i="11"/>
  <c r="C955" i="11"/>
  <c r="F954" i="11"/>
  <c r="D954" i="11"/>
  <c r="C954" i="11"/>
  <c r="F953" i="11"/>
  <c r="D953" i="11"/>
  <c r="C953" i="11"/>
  <c r="F952" i="11"/>
  <c r="D952" i="11"/>
  <c r="C952" i="11"/>
  <c r="F951" i="11"/>
  <c r="D951" i="11"/>
  <c r="C951" i="11"/>
  <c r="F950" i="11"/>
  <c r="D950" i="11"/>
  <c r="C950" i="11"/>
  <c r="F949" i="11"/>
  <c r="D949" i="11"/>
  <c r="C949" i="11"/>
  <c r="F948" i="11"/>
  <c r="D948" i="11"/>
  <c r="C948" i="11"/>
  <c r="F947" i="11"/>
  <c r="D947" i="11"/>
  <c r="C947" i="11"/>
  <c r="F946" i="11"/>
  <c r="D946" i="11"/>
  <c r="C946" i="11"/>
  <c r="F945" i="11"/>
  <c r="D945" i="11"/>
  <c r="C945" i="11"/>
  <c r="F944" i="11"/>
  <c r="D944" i="11"/>
  <c r="C944" i="11"/>
  <c r="F943" i="11"/>
  <c r="D943" i="11"/>
  <c r="C943" i="11"/>
  <c r="F942" i="11"/>
  <c r="D942" i="11"/>
  <c r="C942" i="11"/>
  <c r="F941" i="11"/>
  <c r="D941" i="11"/>
  <c r="C941" i="11"/>
  <c r="L934" i="11"/>
  <c r="J934" i="11"/>
  <c r="I934" i="11"/>
  <c r="L933" i="11"/>
  <c r="J933" i="11"/>
  <c r="I933" i="11"/>
  <c r="L932" i="11"/>
  <c r="J932" i="11"/>
  <c r="I932" i="11"/>
  <c r="L931" i="11"/>
  <c r="J931" i="11"/>
  <c r="I931" i="11"/>
  <c r="L930" i="11"/>
  <c r="J930" i="11"/>
  <c r="I930" i="11"/>
  <c r="L929" i="11"/>
  <c r="J929" i="11"/>
  <c r="I929" i="11"/>
  <c r="L928" i="11"/>
  <c r="J928" i="11"/>
  <c r="I928" i="11"/>
  <c r="L925" i="11"/>
  <c r="J925" i="11"/>
  <c r="I925" i="11"/>
  <c r="L924" i="11"/>
  <c r="J924" i="11"/>
  <c r="I924" i="11"/>
  <c r="L923" i="11"/>
  <c r="J923" i="11"/>
  <c r="I923" i="11"/>
  <c r="L922" i="11"/>
  <c r="J922" i="11"/>
  <c r="I922" i="11"/>
  <c r="L921" i="11"/>
  <c r="J921" i="11"/>
  <c r="I921" i="11"/>
  <c r="L920" i="11"/>
  <c r="J920" i="11"/>
  <c r="I920" i="11"/>
  <c r="L919" i="11"/>
  <c r="J919" i="11"/>
  <c r="I919" i="11"/>
  <c r="L918" i="11"/>
  <c r="J918" i="11"/>
  <c r="I918" i="11"/>
  <c r="L917" i="11"/>
  <c r="J917" i="11"/>
  <c r="I917" i="11"/>
  <c r="L916" i="11"/>
  <c r="J916" i="11"/>
  <c r="I916" i="11"/>
  <c r="L915" i="11"/>
  <c r="J915" i="11"/>
  <c r="I915" i="11"/>
  <c r="L914" i="11"/>
  <c r="J914" i="11"/>
  <c r="I914" i="11"/>
  <c r="L913" i="11"/>
  <c r="J913" i="11"/>
  <c r="I913" i="11"/>
  <c r="L912" i="11"/>
  <c r="J912" i="11"/>
  <c r="I912" i="11"/>
  <c r="L911" i="11"/>
  <c r="J911" i="11"/>
  <c r="I911" i="11"/>
  <c r="F934" i="11"/>
  <c r="D934" i="11"/>
  <c r="C934" i="11"/>
  <c r="F933" i="11"/>
  <c r="D933" i="11"/>
  <c r="C933" i="11"/>
  <c r="F932" i="11"/>
  <c r="D932" i="11"/>
  <c r="C932" i="11"/>
  <c r="F931" i="11"/>
  <c r="D931" i="11"/>
  <c r="C931" i="11"/>
  <c r="F930" i="11"/>
  <c r="D930" i="11"/>
  <c r="C930" i="11"/>
  <c r="F929" i="11"/>
  <c r="D929" i="11"/>
  <c r="C929" i="11"/>
  <c r="F928" i="11"/>
  <c r="D928" i="11"/>
  <c r="C928" i="11"/>
  <c r="F925" i="11"/>
  <c r="D925" i="11"/>
  <c r="C925" i="11"/>
  <c r="F924" i="11"/>
  <c r="D924" i="11"/>
  <c r="C924" i="11"/>
  <c r="F923" i="11"/>
  <c r="D923" i="11"/>
  <c r="C923" i="11"/>
  <c r="F922" i="11"/>
  <c r="D922" i="11"/>
  <c r="C922" i="11"/>
  <c r="F921" i="11"/>
  <c r="D921" i="11"/>
  <c r="C921" i="11"/>
  <c r="F920" i="11"/>
  <c r="D920" i="11"/>
  <c r="C920" i="11"/>
  <c r="F919" i="11"/>
  <c r="D919" i="11"/>
  <c r="C919" i="11"/>
  <c r="F918" i="11"/>
  <c r="D918" i="11"/>
  <c r="C918" i="11"/>
  <c r="F917" i="11"/>
  <c r="D917" i="11"/>
  <c r="C917" i="11"/>
  <c r="F916" i="11"/>
  <c r="D916" i="11"/>
  <c r="C916" i="11"/>
  <c r="F915" i="11"/>
  <c r="D915" i="11"/>
  <c r="C915" i="11"/>
  <c r="F914" i="11"/>
  <c r="D914" i="11"/>
  <c r="C914" i="11"/>
  <c r="F913" i="11"/>
  <c r="D913" i="11"/>
  <c r="C913" i="11"/>
  <c r="F912" i="11"/>
  <c r="D912" i="11"/>
  <c r="C912" i="11"/>
  <c r="F911" i="11"/>
  <c r="D911" i="11"/>
  <c r="C911" i="11"/>
  <c r="L904" i="11"/>
  <c r="J904" i="11"/>
  <c r="I904" i="11"/>
  <c r="L903" i="11"/>
  <c r="J903" i="11"/>
  <c r="I903" i="11"/>
  <c r="L902" i="11"/>
  <c r="J902" i="11"/>
  <c r="I902" i="11"/>
  <c r="L901" i="11"/>
  <c r="J901" i="11"/>
  <c r="I901" i="11"/>
  <c r="L900" i="11"/>
  <c r="J900" i="11"/>
  <c r="I900" i="11"/>
  <c r="L899" i="11"/>
  <c r="J899" i="11"/>
  <c r="I899" i="11"/>
  <c r="L898" i="11"/>
  <c r="J898" i="11"/>
  <c r="I898" i="11"/>
  <c r="L895" i="11"/>
  <c r="J895" i="11"/>
  <c r="I895" i="11"/>
  <c r="L894" i="11"/>
  <c r="J894" i="11"/>
  <c r="I894" i="11"/>
  <c r="L893" i="11"/>
  <c r="J893" i="11"/>
  <c r="I893" i="11"/>
  <c r="L892" i="11"/>
  <c r="J892" i="11"/>
  <c r="I892" i="11"/>
  <c r="L891" i="11"/>
  <c r="J891" i="11"/>
  <c r="I891" i="11"/>
  <c r="L890" i="11"/>
  <c r="J890" i="11"/>
  <c r="I890" i="11"/>
  <c r="L889" i="11"/>
  <c r="J889" i="11"/>
  <c r="I889" i="11"/>
  <c r="L888" i="11"/>
  <c r="J888" i="11"/>
  <c r="I888" i="11"/>
  <c r="L887" i="11"/>
  <c r="J887" i="11"/>
  <c r="I887" i="11"/>
  <c r="L886" i="11"/>
  <c r="J886" i="11"/>
  <c r="I886" i="11"/>
  <c r="L885" i="11"/>
  <c r="J885" i="11"/>
  <c r="I885" i="11"/>
  <c r="L884" i="11"/>
  <c r="J884" i="11"/>
  <c r="I884" i="11"/>
  <c r="L883" i="11"/>
  <c r="J883" i="11"/>
  <c r="I883" i="11"/>
  <c r="L882" i="11"/>
  <c r="J882" i="11"/>
  <c r="I882" i="11"/>
  <c r="L881" i="11"/>
  <c r="J881" i="11"/>
  <c r="I881" i="11"/>
  <c r="F904" i="11"/>
  <c r="D904" i="11"/>
  <c r="C904" i="11"/>
  <c r="F903" i="11"/>
  <c r="D903" i="11"/>
  <c r="C903" i="11"/>
  <c r="F902" i="11"/>
  <c r="D902" i="11"/>
  <c r="C902" i="11"/>
  <c r="F901" i="11"/>
  <c r="D901" i="11"/>
  <c r="C901" i="11"/>
  <c r="F900" i="11"/>
  <c r="D900" i="11"/>
  <c r="C900" i="11"/>
  <c r="F899" i="11"/>
  <c r="D899" i="11"/>
  <c r="C899" i="11"/>
  <c r="F898" i="11"/>
  <c r="D898" i="11"/>
  <c r="C898" i="11"/>
  <c r="F895" i="11"/>
  <c r="D895" i="11"/>
  <c r="C895" i="11"/>
  <c r="F894" i="11"/>
  <c r="D894" i="11"/>
  <c r="C894" i="11"/>
  <c r="F893" i="11"/>
  <c r="D893" i="11"/>
  <c r="C893" i="11"/>
  <c r="F892" i="11"/>
  <c r="D892" i="11"/>
  <c r="C892" i="11"/>
  <c r="F891" i="11"/>
  <c r="D891" i="11"/>
  <c r="C891" i="11"/>
  <c r="F890" i="11"/>
  <c r="D890" i="11"/>
  <c r="C890" i="11"/>
  <c r="F889" i="11"/>
  <c r="D889" i="11"/>
  <c r="C889" i="11"/>
  <c r="F888" i="11"/>
  <c r="D888" i="11"/>
  <c r="C888" i="11"/>
  <c r="F887" i="11"/>
  <c r="D887" i="11"/>
  <c r="C887" i="11"/>
  <c r="F886" i="11"/>
  <c r="D886" i="11"/>
  <c r="C886" i="11"/>
  <c r="F885" i="11"/>
  <c r="D885" i="11"/>
  <c r="C885" i="11"/>
  <c r="F884" i="11"/>
  <c r="D884" i="11"/>
  <c r="C884" i="11"/>
  <c r="F883" i="11"/>
  <c r="D883" i="11"/>
  <c r="C883" i="11"/>
  <c r="F882" i="11"/>
  <c r="D882" i="11"/>
  <c r="C882" i="11"/>
  <c r="F881" i="11"/>
  <c r="D881" i="11"/>
  <c r="C881" i="11"/>
  <c r="L874" i="11"/>
  <c r="J874" i="11"/>
  <c r="I874" i="11"/>
  <c r="L873" i="11"/>
  <c r="J873" i="11"/>
  <c r="I873" i="11"/>
  <c r="L872" i="11"/>
  <c r="J872" i="11"/>
  <c r="I872" i="11"/>
  <c r="L871" i="11"/>
  <c r="J871" i="11"/>
  <c r="I871" i="11"/>
  <c r="L870" i="11"/>
  <c r="J870" i="11"/>
  <c r="I870" i="11"/>
  <c r="L869" i="11"/>
  <c r="J869" i="11"/>
  <c r="I869" i="11"/>
  <c r="L868" i="11"/>
  <c r="J868" i="11"/>
  <c r="I868" i="11"/>
  <c r="L865" i="11"/>
  <c r="J865" i="11"/>
  <c r="I865" i="11"/>
  <c r="L864" i="11"/>
  <c r="J864" i="11"/>
  <c r="I864" i="11"/>
  <c r="L863" i="11"/>
  <c r="J863" i="11"/>
  <c r="I863" i="11"/>
  <c r="L862" i="11"/>
  <c r="J862" i="11"/>
  <c r="I862" i="11"/>
  <c r="L861" i="11"/>
  <c r="J861" i="11"/>
  <c r="I861" i="11"/>
  <c r="L860" i="11"/>
  <c r="J860" i="11"/>
  <c r="I860" i="11"/>
  <c r="L859" i="11"/>
  <c r="J859" i="11"/>
  <c r="I859" i="11"/>
  <c r="L858" i="11"/>
  <c r="J858" i="11"/>
  <c r="I858" i="11"/>
  <c r="L857" i="11"/>
  <c r="J857" i="11"/>
  <c r="I857" i="11"/>
  <c r="L856" i="11"/>
  <c r="J856" i="11"/>
  <c r="I856" i="11"/>
  <c r="L855" i="11"/>
  <c r="J855" i="11"/>
  <c r="I855" i="11"/>
  <c r="L854" i="11"/>
  <c r="J854" i="11"/>
  <c r="I854" i="11"/>
  <c r="L853" i="11"/>
  <c r="J853" i="11"/>
  <c r="I853" i="11"/>
  <c r="L852" i="11"/>
  <c r="J852" i="11"/>
  <c r="I852" i="11"/>
  <c r="L851" i="11"/>
  <c r="J851" i="11"/>
  <c r="I851" i="11"/>
  <c r="F874" i="11"/>
  <c r="D874" i="11"/>
  <c r="C874" i="11"/>
  <c r="F873" i="11"/>
  <c r="D873" i="11"/>
  <c r="C873" i="11"/>
  <c r="F872" i="11"/>
  <c r="D872" i="11"/>
  <c r="C872" i="11"/>
  <c r="F871" i="11"/>
  <c r="D871" i="11"/>
  <c r="C871" i="11"/>
  <c r="F870" i="11"/>
  <c r="D870" i="11"/>
  <c r="C870" i="11"/>
  <c r="F869" i="11"/>
  <c r="D869" i="11"/>
  <c r="C869" i="11"/>
  <c r="F868" i="11"/>
  <c r="D868" i="11"/>
  <c r="C868" i="11"/>
  <c r="F865" i="11"/>
  <c r="D865" i="11"/>
  <c r="C865" i="11"/>
  <c r="F864" i="11"/>
  <c r="D864" i="11"/>
  <c r="C864" i="11"/>
  <c r="F863" i="11"/>
  <c r="D863" i="11"/>
  <c r="C863" i="11"/>
  <c r="F862" i="11"/>
  <c r="D862" i="11"/>
  <c r="C862" i="11"/>
  <c r="F861" i="11"/>
  <c r="D861" i="11"/>
  <c r="C861" i="11"/>
  <c r="F860" i="11"/>
  <c r="D860" i="11"/>
  <c r="C860" i="11"/>
  <c r="F859" i="11"/>
  <c r="D859" i="11"/>
  <c r="C859" i="11"/>
  <c r="F858" i="11"/>
  <c r="D858" i="11"/>
  <c r="C858" i="11"/>
  <c r="F857" i="11"/>
  <c r="D857" i="11"/>
  <c r="C857" i="11"/>
  <c r="F856" i="11"/>
  <c r="D856" i="11"/>
  <c r="C856" i="11"/>
  <c r="F855" i="11"/>
  <c r="D855" i="11"/>
  <c r="C855" i="11"/>
  <c r="F854" i="11"/>
  <c r="D854" i="11"/>
  <c r="C854" i="11"/>
  <c r="F853" i="11"/>
  <c r="D853" i="11"/>
  <c r="C853" i="11"/>
  <c r="F852" i="11"/>
  <c r="D852" i="11"/>
  <c r="C852" i="11"/>
  <c r="F851" i="11"/>
  <c r="D851" i="11"/>
  <c r="C851" i="11"/>
  <c r="L844" i="11"/>
  <c r="J844" i="11"/>
  <c r="I844" i="11"/>
  <c r="L843" i="11"/>
  <c r="J843" i="11"/>
  <c r="I843" i="11"/>
  <c r="L842" i="11"/>
  <c r="J842" i="11"/>
  <c r="I842" i="11"/>
  <c r="L841" i="11"/>
  <c r="J841" i="11"/>
  <c r="I841" i="11"/>
  <c r="L840" i="11"/>
  <c r="J840" i="11"/>
  <c r="I840" i="11"/>
  <c r="L839" i="11"/>
  <c r="J839" i="11"/>
  <c r="I839" i="11"/>
  <c r="L838" i="11"/>
  <c r="J838" i="11"/>
  <c r="I838" i="11"/>
  <c r="L835" i="11"/>
  <c r="J835" i="11"/>
  <c r="I835" i="11"/>
  <c r="L834" i="11"/>
  <c r="J834" i="11"/>
  <c r="I834" i="11"/>
  <c r="L833" i="11"/>
  <c r="J833" i="11"/>
  <c r="I833" i="11"/>
  <c r="L832" i="11"/>
  <c r="J832" i="11"/>
  <c r="I832" i="11"/>
  <c r="L831" i="11"/>
  <c r="J831" i="11"/>
  <c r="I831" i="11"/>
  <c r="L830" i="11"/>
  <c r="J830" i="11"/>
  <c r="I830" i="11"/>
  <c r="L829" i="11"/>
  <c r="J829" i="11"/>
  <c r="I829" i="11"/>
  <c r="L828" i="11"/>
  <c r="J828" i="11"/>
  <c r="I828" i="11"/>
  <c r="L827" i="11"/>
  <c r="J827" i="11"/>
  <c r="I827" i="11"/>
  <c r="L826" i="11"/>
  <c r="J826" i="11"/>
  <c r="I826" i="11"/>
  <c r="L825" i="11"/>
  <c r="J825" i="11"/>
  <c r="I825" i="11"/>
  <c r="L824" i="11"/>
  <c r="J824" i="11"/>
  <c r="I824" i="11"/>
  <c r="L823" i="11"/>
  <c r="J823" i="11"/>
  <c r="I823" i="11"/>
  <c r="L822" i="11"/>
  <c r="J822" i="11"/>
  <c r="I822" i="11"/>
  <c r="L821" i="11"/>
  <c r="J821" i="11"/>
  <c r="I821" i="11"/>
  <c r="F844" i="11"/>
  <c r="D844" i="11"/>
  <c r="C844" i="11"/>
  <c r="F843" i="11"/>
  <c r="D843" i="11"/>
  <c r="C843" i="11"/>
  <c r="F842" i="11"/>
  <c r="D842" i="11"/>
  <c r="C842" i="11"/>
  <c r="F841" i="11"/>
  <c r="D841" i="11"/>
  <c r="C841" i="11"/>
  <c r="F840" i="11"/>
  <c r="D840" i="11"/>
  <c r="C840" i="11"/>
  <c r="F839" i="11"/>
  <c r="D839" i="11"/>
  <c r="C839" i="11"/>
  <c r="F838" i="11"/>
  <c r="D838" i="11"/>
  <c r="C838" i="11"/>
  <c r="F835" i="11"/>
  <c r="D835" i="11"/>
  <c r="C835" i="11"/>
  <c r="F834" i="11"/>
  <c r="D834" i="11"/>
  <c r="C834" i="11"/>
  <c r="F833" i="11"/>
  <c r="D833" i="11"/>
  <c r="C833" i="11"/>
  <c r="F832" i="11"/>
  <c r="D832" i="11"/>
  <c r="C832" i="11"/>
  <c r="F831" i="11"/>
  <c r="D831" i="11"/>
  <c r="C831" i="11"/>
  <c r="F830" i="11"/>
  <c r="D830" i="11"/>
  <c r="C830" i="11"/>
  <c r="F829" i="11"/>
  <c r="D829" i="11"/>
  <c r="C829" i="11"/>
  <c r="F828" i="11"/>
  <c r="D828" i="11"/>
  <c r="C828" i="11"/>
  <c r="F827" i="11"/>
  <c r="D827" i="11"/>
  <c r="C827" i="11"/>
  <c r="F826" i="11"/>
  <c r="D826" i="11"/>
  <c r="C826" i="11"/>
  <c r="F825" i="11"/>
  <c r="D825" i="11"/>
  <c r="C825" i="11"/>
  <c r="F824" i="11"/>
  <c r="D824" i="11"/>
  <c r="C824" i="11"/>
  <c r="F823" i="11"/>
  <c r="D823" i="11"/>
  <c r="C823" i="11"/>
  <c r="F822" i="11"/>
  <c r="D822" i="11"/>
  <c r="C822" i="11"/>
  <c r="F821" i="11"/>
  <c r="D821" i="11"/>
  <c r="C821" i="11"/>
  <c r="L814" i="11"/>
  <c r="J814" i="11"/>
  <c r="I814" i="11"/>
  <c r="L813" i="11"/>
  <c r="J813" i="11"/>
  <c r="I813" i="11"/>
  <c r="L812" i="11"/>
  <c r="J812" i="11"/>
  <c r="I812" i="11"/>
  <c r="L811" i="11"/>
  <c r="J811" i="11"/>
  <c r="I811" i="11"/>
  <c r="L810" i="11"/>
  <c r="J810" i="11"/>
  <c r="I810" i="11"/>
  <c r="L809" i="11"/>
  <c r="J809" i="11"/>
  <c r="I809" i="11"/>
  <c r="L808" i="11"/>
  <c r="J808" i="11"/>
  <c r="I808" i="11"/>
  <c r="L805" i="11"/>
  <c r="J805" i="11"/>
  <c r="I805" i="11"/>
  <c r="L804" i="11"/>
  <c r="J804" i="11"/>
  <c r="I804" i="11"/>
  <c r="L803" i="11"/>
  <c r="J803" i="11"/>
  <c r="I803" i="11"/>
  <c r="L802" i="11"/>
  <c r="J802" i="11"/>
  <c r="I802" i="11"/>
  <c r="L801" i="11"/>
  <c r="J801" i="11"/>
  <c r="I801" i="11"/>
  <c r="L800" i="11"/>
  <c r="J800" i="11"/>
  <c r="I800" i="11"/>
  <c r="L799" i="11"/>
  <c r="J799" i="11"/>
  <c r="I799" i="11"/>
  <c r="L798" i="11"/>
  <c r="J798" i="11"/>
  <c r="I798" i="11"/>
  <c r="L797" i="11"/>
  <c r="J797" i="11"/>
  <c r="I797" i="11"/>
  <c r="L796" i="11"/>
  <c r="J796" i="11"/>
  <c r="I796" i="11"/>
  <c r="L795" i="11"/>
  <c r="J795" i="11"/>
  <c r="I795" i="11"/>
  <c r="L794" i="11"/>
  <c r="J794" i="11"/>
  <c r="I794" i="11"/>
  <c r="L793" i="11"/>
  <c r="J793" i="11"/>
  <c r="I793" i="11"/>
  <c r="L792" i="11"/>
  <c r="J792" i="11"/>
  <c r="I792" i="11"/>
  <c r="L791" i="11"/>
  <c r="J791" i="11"/>
  <c r="I791" i="11"/>
  <c r="F814" i="11"/>
  <c r="D814" i="11"/>
  <c r="C814" i="11"/>
  <c r="F813" i="11"/>
  <c r="D813" i="11"/>
  <c r="C813" i="11"/>
  <c r="F812" i="11"/>
  <c r="D812" i="11"/>
  <c r="C812" i="11"/>
  <c r="F811" i="11"/>
  <c r="D811" i="11"/>
  <c r="C811" i="11"/>
  <c r="F810" i="11"/>
  <c r="D810" i="11"/>
  <c r="C810" i="11"/>
  <c r="F809" i="11"/>
  <c r="D809" i="11"/>
  <c r="C809" i="11"/>
  <c r="F808" i="11"/>
  <c r="D808" i="11"/>
  <c r="C808" i="11"/>
  <c r="F805" i="11"/>
  <c r="D805" i="11"/>
  <c r="C805" i="11"/>
  <c r="F804" i="11"/>
  <c r="D804" i="11"/>
  <c r="C804" i="11"/>
  <c r="F803" i="11"/>
  <c r="D803" i="11"/>
  <c r="C803" i="11"/>
  <c r="F802" i="11"/>
  <c r="D802" i="11"/>
  <c r="C802" i="11"/>
  <c r="F801" i="11"/>
  <c r="D801" i="11"/>
  <c r="C801" i="11"/>
  <c r="F800" i="11"/>
  <c r="D800" i="11"/>
  <c r="C800" i="11"/>
  <c r="F799" i="11"/>
  <c r="D799" i="11"/>
  <c r="C799" i="11"/>
  <c r="F798" i="11"/>
  <c r="D798" i="11"/>
  <c r="C798" i="11"/>
  <c r="F797" i="11"/>
  <c r="D797" i="11"/>
  <c r="C797" i="11"/>
  <c r="F796" i="11"/>
  <c r="D796" i="11"/>
  <c r="C796" i="11"/>
  <c r="F795" i="11"/>
  <c r="D795" i="11"/>
  <c r="C795" i="11"/>
  <c r="F794" i="11"/>
  <c r="D794" i="11"/>
  <c r="C794" i="11"/>
  <c r="F793" i="11"/>
  <c r="D793" i="11"/>
  <c r="C793" i="11"/>
  <c r="F792" i="11"/>
  <c r="D792" i="11"/>
  <c r="C792" i="11"/>
  <c r="F791" i="11"/>
  <c r="D791" i="11"/>
  <c r="C791" i="11"/>
  <c r="L784" i="11"/>
  <c r="J784" i="11"/>
  <c r="I784" i="11"/>
  <c r="L783" i="11"/>
  <c r="J783" i="11"/>
  <c r="I783" i="11"/>
  <c r="L782" i="11"/>
  <c r="J782" i="11"/>
  <c r="I782" i="11"/>
  <c r="L781" i="11"/>
  <c r="J781" i="11"/>
  <c r="I781" i="11"/>
  <c r="L780" i="11"/>
  <c r="J780" i="11"/>
  <c r="I780" i="11"/>
  <c r="L779" i="11"/>
  <c r="J779" i="11"/>
  <c r="I779" i="11"/>
  <c r="L778" i="11"/>
  <c r="J778" i="11"/>
  <c r="I778" i="11"/>
  <c r="L775" i="11"/>
  <c r="J775" i="11"/>
  <c r="I775" i="11"/>
  <c r="L774" i="11"/>
  <c r="J774" i="11"/>
  <c r="I774" i="11"/>
  <c r="L773" i="11"/>
  <c r="J773" i="11"/>
  <c r="I773" i="11"/>
  <c r="L772" i="11"/>
  <c r="J772" i="11"/>
  <c r="I772" i="11"/>
  <c r="L771" i="11"/>
  <c r="J771" i="11"/>
  <c r="I771" i="11"/>
  <c r="L770" i="11"/>
  <c r="J770" i="11"/>
  <c r="I770" i="11"/>
  <c r="L769" i="11"/>
  <c r="J769" i="11"/>
  <c r="I769" i="11"/>
  <c r="L768" i="11"/>
  <c r="J768" i="11"/>
  <c r="I768" i="11"/>
  <c r="L767" i="11"/>
  <c r="J767" i="11"/>
  <c r="I767" i="11"/>
  <c r="L766" i="11"/>
  <c r="J766" i="11"/>
  <c r="I766" i="11"/>
  <c r="L765" i="11"/>
  <c r="J765" i="11"/>
  <c r="I765" i="11"/>
  <c r="L764" i="11"/>
  <c r="J764" i="11"/>
  <c r="I764" i="11"/>
  <c r="L763" i="11"/>
  <c r="J763" i="11"/>
  <c r="I763" i="11"/>
  <c r="L762" i="11"/>
  <c r="J762" i="11"/>
  <c r="I762" i="11"/>
  <c r="L761" i="11"/>
  <c r="J761" i="11"/>
  <c r="I761" i="11"/>
  <c r="F784" i="11"/>
  <c r="D784" i="11"/>
  <c r="C784" i="11"/>
  <c r="F783" i="11"/>
  <c r="D783" i="11"/>
  <c r="C783" i="11"/>
  <c r="F782" i="11"/>
  <c r="D782" i="11"/>
  <c r="C782" i="11"/>
  <c r="F781" i="11"/>
  <c r="D781" i="11"/>
  <c r="C781" i="11"/>
  <c r="F780" i="11"/>
  <c r="D780" i="11"/>
  <c r="C780" i="11"/>
  <c r="F779" i="11"/>
  <c r="D779" i="11"/>
  <c r="C779" i="11"/>
  <c r="F778" i="11"/>
  <c r="D778" i="11"/>
  <c r="C778" i="11"/>
  <c r="F775" i="11"/>
  <c r="D775" i="11"/>
  <c r="C775" i="11"/>
  <c r="F774" i="11"/>
  <c r="D774" i="11"/>
  <c r="C774" i="11"/>
  <c r="F773" i="11"/>
  <c r="D773" i="11"/>
  <c r="C773" i="11"/>
  <c r="F772" i="11"/>
  <c r="D772" i="11"/>
  <c r="C772" i="11"/>
  <c r="F771" i="11"/>
  <c r="D771" i="11"/>
  <c r="C771" i="11"/>
  <c r="F770" i="11"/>
  <c r="D770" i="11"/>
  <c r="C770" i="11"/>
  <c r="F769" i="11"/>
  <c r="D769" i="11"/>
  <c r="C769" i="11"/>
  <c r="F768" i="11"/>
  <c r="D768" i="11"/>
  <c r="C768" i="11"/>
  <c r="F767" i="11"/>
  <c r="D767" i="11"/>
  <c r="C767" i="11"/>
  <c r="F766" i="11"/>
  <c r="D766" i="11"/>
  <c r="C766" i="11"/>
  <c r="F765" i="11"/>
  <c r="D765" i="11"/>
  <c r="C765" i="11"/>
  <c r="F764" i="11"/>
  <c r="D764" i="11"/>
  <c r="C764" i="11"/>
  <c r="F763" i="11"/>
  <c r="D763" i="11"/>
  <c r="C763" i="11"/>
  <c r="F762" i="11"/>
  <c r="D762" i="11"/>
  <c r="C762" i="11"/>
  <c r="F761" i="11"/>
  <c r="D761" i="11"/>
  <c r="C761" i="11"/>
  <c r="L754" i="11"/>
  <c r="J754" i="11"/>
  <c r="I754" i="11"/>
  <c r="L753" i="11"/>
  <c r="J753" i="11"/>
  <c r="I753" i="11"/>
  <c r="L752" i="11"/>
  <c r="J752" i="11"/>
  <c r="I752" i="11"/>
  <c r="L751" i="11"/>
  <c r="J751" i="11"/>
  <c r="I751" i="11"/>
  <c r="L750" i="11"/>
  <c r="J750" i="11"/>
  <c r="I750" i="11"/>
  <c r="L749" i="11"/>
  <c r="J749" i="11"/>
  <c r="I749" i="11"/>
  <c r="L748" i="11"/>
  <c r="J748" i="11"/>
  <c r="I748" i="11"/>
  <c r="L745" i="11"/>
  <c r="J745" i="11"/>
  <c r="I745" i="11"/>
  <c r="L744" i="11"/>
  <c r="J744" i="11"/>
  <c r="I744" i="11"/>
  <c r="L743" i="11"/>
  <c r="J743" i="11"/>
  <c r="I743" i="11"/>
  <c r="L742" i="11"/>
  <c r="J742" i="11"/>
  <c r="I742" i="11"/>
  <c r="L741" i="11"/>
  <c r="J741" i="11"/>
  <c r="I741" i="11"/>
  <c r="L740" i="11"/>
  <c r="J740" i="11"/>
  <c r="I740" i="11"/>
  <c r="L739" i="11"/>
  <c r="J739" i="11"/>
  <c r="I739" i="11"/>
  <c r="L738" i="11"/>
  <c r="J738" i="11"/>
  <c r="I738" i="11"/>
  <c r="L737" i="11"/>
  <c r="J737" i="11"/>
  <c r="I737" i="11"/>
  <c r="L736" i="11"/>
  <c r="J736" i="11"/>
  <c r="I736" i="11"/>
  <c r="L735" i="11"/>
  <c r="J735" i="11"/>
  <c r="I735" i="11"/>
  <c r="L734" i="11"/>
  <c r="J734" i="11"/>
  <c r="I734" i="11"/>
  <c r="L733" i="11"/>
  <c r="J733" i="11"/>
  <c r="I733" i="11"/>
  <c r="L732" i="11"/>
  <c r="J732" i="11"/>
  <c r="I732" i="11"/>
  <c r="L731" i="11"/>
  <c r="J731" i="11"/>
  <c r="I731" i="11"/>
  <c r="F754" i="11"/>
  <c r="D754" i="11"/>
  <c r="C754" i="11"/>
  <c r="F753" i="11"/>
  <c r="D753" i="11"/>
  <c r="C753" i="11"/>
  <c r="F752" i="11"/>
  <c r="D752" i="11"/>
  <c r="C752" i="11"/>
  <c r="F751" i="11"/>
  <c r="D751" i="11"/>
  <c r="C751" i="11"/>
  <c r="F750" i="11"/>
  <c r="D750" i="11"/>
  <c r="C750" i="11"/>
  <c r="F749" i="11"/>
  <c r="D749" i="11"/>
  <c r="C749" i="11"/>
  <c r="F748" i="11"/>
  <c r="D748" i="11"/>
  <c r="C748" i="11"/>
  <c r="F745" i="11"/>
  <c r="D745" i="11"/>
  <c r="C745" i="11"/>
  <c r="F744" i="11"/>
  <c r="D744" i="11"/>
  <c r="C744" i="11"/>
  <c r="F743" i="11"/>
  <c r="D743" i="11"/>
  <c r="C743" i="11"/>
  <c r="F742" i="11"/>
  <c r="D742" i="11"/>
  <c r="C742" i="11"/>
  <c r="F741" i="11"/>
  <c r="D741" i="11"/>
  <c r="C741" i="11"/>
  <c r="F740" i="11"/>
  <c r="D740" i="11"/>
  <c r="C740" i="11"/>
  <c r="F739" i="11"/>
  <c r="D739" i="11"/>
  <c r="C739" i="11"/>
  <c r="F738" i="11"/>
  <c r="D738" i="11"/>
  <c r="C738" i="11"/>
  <c r="F737" i="11"/>
  <c r="D737" i="11"/>
  <c r="C737" i="11"/>
  <c r="F736" i="11"/>
  <c r="D736" i="11"/>
  <c r="C736" i="11"/>
  <c r="F735" i="11"/>
  <c r="D735" i="11"/>
  <c r="C735" i="11"/>
  <c r="F734" i="11"/>
  <c r="D734" i="11"/>
  <c r="C734" i="11"/>
  <c r="F733" i="11"/>
  <c r="D733" i="11"/>
  <c r="C733" i="11"/>
  <c r="F732" i="11"/>
  <c r="D732" i="11"/>
  <c r="C732" i="11"/>
  <c r="F731" i="11"/>
  <c r="D731" i="11"/>
  <c r="C731" i="11"/>
  <c r="L724" i="11"/>
  <c r="J724" i="11"/>
  <c r="I724" i="11"/>
  <c r="L723" i="11"/>
  <c r="J723" i="11"/>
  <c r="I723" i="11"/>
  <c r="L722" i="11"/>
  <c r="J722" i="11"/>
  <c r="I722" i="11"/>
  <c r="L721" i="11"/>
  <c r="J721" i="11"/>
  <c r="I721" i="11"/>
  <c r="L720" i="11"/>
  <c r="J720" i="11"/>
  <c r="I720" i="11"/>
  <c r="L719" i="11"/>
  <c r="J719" i="11"/>
  <c r="I719" i="11"/>
  <c r="L718" i="11"/>
  <c r="J718" i="11"/>
  <c r="I718" i="11"/>
  <c r="L715" i="11"/>
  <c r="J715" i="11"/>
  <c r="I715" i="11"/>
  <c r="L714" i="11"/>
  <c r="J714" i="11"/>
  <c r="I714" i="11"/>
  <c r="L713" i="11"/>
  <c r="J713" i="11"/>
  <c r="I713" i="11"/>
  <c r="L712" i="11"/>
  <c r="J712" i="11"/>
  <c r="I712" i="11"/>
  <c r="L711" i="11"/>
  <c r="J711" i="11"/>
  <c r="I711" i="11"/>
  <c r="L710" i="11"/>
  <c r="J710" i="11"/>
  <c r="I710" i="11"/>
  <c r="L709" i="11"/>
  <c r="J709" i="11"/>
  <c r="I709" i="11"/>
  <c r="L708" i="11"/>
  <c r="J708" i="11"/>
  <c r="I708" i="11"/>
  <c r="L707" i="11"/>
  <c r="J707" i="11"/>
  <c r="I707" i="11"/>
  <c r="L706" i="11"/>
  <c r="J706" i="11"/>
  <c r="I706" i="11"/>
  <c r="L705" i="11"/>
  <c r="J705" i="11"/>
  <c r="I705" i="11"/>
  <c r="L704" i="11"/>
  <c r="J704" i="11"/>
  <c r="I704" i="11"/>
  <c r="L703" i="11"/>
  <c r="J703" i="11"/>
  <c r="I703" i="11"/>
  <c r="L702" i="11"/>
  <c r="J702" i="11"/>
  <c r="I702" i="11"/>
  <c r="L701" i="11"/>
  <c r="J701" i="11"/>
  <c r="I701" i="11"/>
  <c r="F724" i="11"/>
  <c r="D724" i="11"/>
  <c r="C724" i="11"/>
  <c r="F723" i="11"/>
  <c r="D723" i="11"/>
  <c r="C723" i="11"/>
  <c r="F722" i="11"/>
  <c r="D722" i="11"/>
  <c r="C722" i="11"/>
  <c r="F721" i="11"/>
  <c r="D721" i="11"/>
  <c r="C721" i="11"/>
  <c r="F720" i="11"/>
  <c r="D720" i="11"/>
  <c r="C720" i="11"/>
  <c r="F719" i="11"/>
  <c r="D719" i="11"/>
  <c r="C719" i="11"/>
  <c r="F718" i="11"/>
  <c r="D718" i="11"/>
  <c r="C718" i="11"/>
  <c r="F715" i="11"/>
  <c r="D715" i="11"/>
  <c r="C715" i="11"/>
  <c r="F714" i="11"/>
  <c r="D714" i="11"/>
  <c r="C714" i="11"/>
  <c r="F713" i="11"/>
  <c r="D713" i="11"/>
  <c r="C713" i="11"/>
  <c r="F712" i="11"/>
  <c r="D712" i="11"/>
  <c r="C712" i="11"/>
  <c r="F711" i="11"/>
  <c r="D711" i="11"/>
  <c r="C711" i="11"/>
  <c r="F710" i="11"/>
  <c r="D710" i="11"/>
  <c r="C710" i="11"/>
  <c r="F709" i="11"/>
  <c r="D709" i="11"/>
  <c r="C709" i="11"/>
  <c r="F708" i="11"/>
  <c r="D708" i="11"/>
  <c r="C708" i="11"/>
  <c r="F707" i="11"/>
  <c r="D707" i="11"/>
  <c r="C707" i="11"/>
  <c r="F706" i="11"/>
  <c r="D706" i="11"/>
  <c r="C706" i="11"/>
  <c r="F705" i="11"/>
  <c r="D705" i="11"/>
  <c r="C705" i="11"/>
  <c r="F704" i="11"/>
  <c r="D704" i="11"/>
  <c r="C704" i="11"/>
  <c r="F703" i="11"/>
  <c r="D703" i="11"/>
  <c r="C703" i="11"/>
  <c r="F702" i="11"/>
  <c r="D702" i="11"/>
  <c r="C702" i="11"/>
  <c r="F701" i="11"/>
  <c r="D701" i="11"/>
  <c r="C701" i="11"/>
  <c r="L694" i="11"/>
  <c r="J694" i="11"/>
  <c r="I694" i="11"/>
  <c r="L693" i="11"/>
  <c r="J693" i="11"/>
  <c r="I693" i="11"/>
  <c r="L692" i="11"/>
  <c r="J692" i="11"/>
  <c r="I692" i="11"/>
  <c r="L691" i="11"/>
  <c r="J691" i="11"/>
  <c r="I691" i="11"/>
  <c r="L690" i="11"/>
  <c r="J690" i="11"/>
  <c r="I690" i="11"/>
  <c r="L689" i="11"/>
  <c r="J689" i="11"/>
  <c r="I689" i="11"/>
  <c r="L688" i="11"/>
  <c r="J688" i="11"/>
  <c r="I688" i="11"/>
  <c r="L685" i="11"/>
  <c r="J685" i="11"/>
  <c r="I685" i="11"/>
  <c r="L684" i="11"/>
  <c r="J684" i="11"/>
  <c r="I684" i="11"/>
  <c r="L683" i="11"/>
  <c r="J683" i="11"/>
  <c r="I683" i="11"/>
  <c r="L682" i="11"/>
  <c r="J682" i="11"/>
  <c r="I682" i="11"/>
  <c r="L681" i="11"/>
  <c r="J681" i="11"/>
  <c r="I681" i="11"/>
  <c r="L680" i="11"/>
  <c r="J680" i="11"/>
  <c r="I680" i="11"/>
  <c r="L679" i="11"/>
  <c r="J679" i="11"/>
  <c r="I679" i="11"/>
  <c r="L678" i="11"/>
  <c r="J678" i="11"/>
  <c r="I678" i="11"/>
  <c r="L677" i="11"/>
  <c r="J677" i="11"/>
  <c r="I677" i="11"/>
  <c r="L676" i="11"/>
  <c r="J676" i="11"/>
  <c r="I676" i="11"/>
  <c r="L675" i="11"/>
  <c r="J675" i="11"/>
  <c r="I675" i="11"/>
  <c r="L674" i="11"/>
  <c r="J674" i="11"/>
  <c r="I674" i="11"/>
  <c r="L673" i="11"/>
  <c r="J673" i="11"/>
  <c r="I673" i="11"/>
  <c r="L672" i="11"/>
  <c r="J672" i="11"/>
  <c r="I672" i="11"/>
  <c r="L671" i="11"/>
  <c r="J671" i="11"/>
  <c r="I671" i="11"/>
  <c r="F694" i="11"/>
  <c r="D694" i="11"/>
  <c r="C694" i="11"/>
  <c r="F693" i="11"/>
  <c r="D693" i="11"/>
  <c r="C693" i="11"/>
  <c r="F692" i="11"/>
  <c r="D692" i="11"/>
  <c r="C692" i="11"/>
  <c r="F691" i="11"/>
  <c r="D691" i="11"/>
  <c r="C691" i="11"/>
  <c r="F690" i="11"/>
  <c r="D690" i="11"/>
  <c r="C690" i="11"/>
  <c r="F689" i="11"/>
  <c r="D689" i="11"/>
  <c r="C689" i="11"/>
  <c r="F688" i="11"/>
  <c r="D688" i="11"/>
  <c r="C688" i="11"/>
  <c r="F685" i="11"/>
  <c r="D685" i="11"/>
  <c r="C685" i="11"/>
  <c r="F684" i="11"/>
  <c r="D684" i="11"/>
  <c r="C684" i="11"/>
  <c r="F683" i="11"/>
  <c r="D683" i="11"/>
  <c r="C683" i="11"/>
  <c r="F682" i="11"/>
  <c r="D682" i="11"/>
  <c r="C682" i="11"/>
  <c r="F681" i="11"/>
  <c r="D681" i="11"/>
  <c r="C681" i="11"/>
  <c r="F680" i="11"/>
  <c r="D680" i="11"/>
  <c r="C680" i="11"/>
  <c r="F679" i="11"/>
  <c r="D679" i="11"/>
  <c r="C679" i="11"/>
  <c r="F678" i="11"/>
  <c r="D678" i="11"/>
  <c r="C678" i="11"/>
  <c r="F677" i="11"/>
  <c r="D677" i="11"/>
  <c r="C677" i="11"/>
  <c r="F676" i="11"/>
  <c r="D676" i="11"/>
  <c r="C676" i="11"/>
  <c r="F675" i="11"/>
  <c r="D675" i="11"/>
  <c r="C675" i="11"/>
  <c r="F674" i="11"/>
  <c r="D674" i="11"/>
  <c r="C674" i="11"/>
  <c r="F673" i="11"/>
  <c r="D673" i="11"/>
  <c r="C673" i="11"/>
  <c r="F672" i="11"/>
  <c r="D672" i="11"/>
  <c r="C672" i="11"/>
  <c r="F671" i="11"/>
  <c r="D671" i="11"/>
  <c r="C671" i="11"/>
  <c r="L664" i="11"/>
  <c r="J664" i="11"/>
  <c r="I664" i="11"/>
  <c r="L663" i="11"/>
  <c r="J663" i="11"/>
  <c r="I663" i="11"/>
  <c r="L662" i="11"/>
  <c r="J662" i="11"/>
  <c r="I662" i="11"/>
  <c r="L661" i="11"/>
  <c r="J661" i="11"/>
  <c r="I661" i="11"/>
  <c r="L660" i="11"/>
  <c r="J660" i="11"/>
  <c r="I660" i="11"/>
  <c r="L659" i="11"/>
  <c r="J659" i="11"/>
  <c r="I659" i="11"/>
  <c r="L658" i="11"/>
  <c r="J658" i="11"/>
  <c r="I658" i="11"/>
  <c r="L655" i="11"/>
  <c r="J655" i="11"/>
  <c r="I655" i="11"/>
  <c r="L654" i="11"/>
  <c r="J654" i="11"/>
  <c r="I654" i="11"/>
  <c r="L653" i="11"/>
  <c r="J653" i="11"/>
  <c r="I653" i="11"/>
  <c r="L652" i="11"/>
  <c r="J652" i="11"/>
  <c r="I652" i="11"/>
  <c r="L651" i="11"/>
  <c r="J651" i="11"/>
  <c r="I651" i="11"/>
  <c r="L650" i="11"/>
  <c r="J650" i="11"/>
  <c r="I650" i="11"/>
  <c r="L649" i="11"/>
  <c r="J649" i="11"/>
  <c r="I649" i="11"/>
  <c r="L648" i="11"/>
  <c r="J648" i="11"/>
  <c r="I648" i="11"/>
  <c r="L647" i="11"/>
  <c r="J647" i="11"/>
  <c r="I647" i="11"/>
  <c r="L646" i="11"/>
  <c r="J646" i="11"/>
  <c r="I646" i="11"/>
  <c r="L645" i="11"/>
  <c r="J645" i="11"/>
  <c r="I645" i="11"/>
  <c r="L644" i="11"/>
  <c r="J644" i="11"/>
  <c r="I644" i="11"/>
  <c r="L643" i="11"/>
  <c r="J643" i="11"/>
  <c r="I643" i="11"/>
  <c r="L642" i="11"/>
  <c r="J642" i="11"/>
  <c r="I642" i="11"/>
  <c r="L641" i="11"/>
  <c r="J641" i="11"/>
  <c r="I641" i="11"/>
  <c r="F664" i="11"/>
  <c r="D664" i="11"/>
  <c r="C664" i="11"/>
  <c r="F663" i="11"/>
  <c r="D663" i="11"/>
  <c r="C663" i="11"/>
  <c r="F662" i="11"/>
  <c r="D662" i="11"/>
  <c r="C662" i="11"/>
  <c r="F661" i="11"/>
  <c r="D661" i="11"/>
  <c r="C661" i="11"/>
  <c r="F660" i="11"/>
  <c r="D660" i="11"/>
  <c r="C660" i="11"/>
  <c r="F659" i="11"/>
  <c r="D659" i="11"/>
  <c r="C659" i="11"/>
  <c r="F658" i="11"/>
  <c r="D658" i="11"/>
  <c r="C658" i="11"/>
  <c r="F655" i="11"/>
  <c r="D655" i="11"/>
  <c r="C655" i="11"/>
  <c r="F654" i="11"/>
  <c r="D654" i="11"/>
  <c r="C654" i="11"/>
  <c r="F653" i="11"/>
  <c r="D653" i="11"/>
  <c r="C653" i="11"/>
  <c r="F652" i="11"/>
  <c r="D652" i="11"/>
  <c r="C652" i="11"/>
  <c r="F651" i="11"/>
  <c r="D651" i="11"/>
  <c r="C651" i="11"/>
  <c r="F650" i="11"/>
  <c r="D650" i="11"/>
  <c r="C650" i="11"/>
  <c r="F649" i="11"/>
  <c r="D649" i="11"/>
  <c r="C649" i="11"/>
  <c r="F648" i="11"/>
  <c r="D648" i="11"/>
  <c r="C648" i="11"/>
  <c r="F647" i="11"/>
  <c r="D647" i="11"/>
  <c r="C647" i="11"/>
  <c r="F646" i="11"/>
  <c r="D646" i="11"/>
  <c r="C646" i="11"/>
  <c r="F645" i="11"/>
  <c r="D645" i="11"/>
  <c r="C645" i="11"/>
  <c r="F644" i="11"/>
  <c r="D644" i="11"/>
  <c r="C644" i="11"/>
  <c r="F643" i="11"/>
  <c r="D643" i="11"/>
  <c r="C643" i="11"/>
  <c r="F642" i="11"/>
  <c r="D642" i="11"/>
  <c r="C642" i="11"/>
  <c r="F641" i="11"/>
  <c r="D641" i="11"/>
  <c r="C641" i="11"/>
  <c r="L634" i="11"/>
  <c r="J634" i="11"/>
  <c r="I634" i="11"/>
  <c r="L633" i="11"/>
  <c r="J633" i="11"/>
  <c r="I633" i="11"/>
  <c r="L632" i="11"/>
  <c r="J632" i="11"/>
  <c r="I632" i="11"/>
  <c r="I631" i="11"/>
  <c r="I630" i="11"/>
  <c r="I629" i="11"/>
  <c r="I628" i="11"/>
  <c r="L625" i="11"/>
  <c r="J625" i="11"/>
  <c r="I625" i="11"/>
  <c r="L624" i="11"/>
  <c r="J624" i="11"/>
  <c r="I624" i="11"/>
  <c r="L623" i="11"/>
  <c r="J623" i="11"/>
  <c r="I623" i="11"/>
  <c r="L622" i="11"/>
  <c r="J622" i="11"/>
  <c r="I622" i="11"/>
  <c r="L621" i="11"/>
  <c r="J621" i="11"/>
  <c r="I621" i="11"/>
  <c r="L620" i="11"/>
  <c r="J620" i="11"/>
  <c r="I620" i="11"/>
  <c r="L619" i="11"/>
  <c r="J619" i="11"/>
  <c r="I619" i="11"/>
  <c r="L618" i="11"/>
  <c r="J618" i="11"/>
  <c r="I618" i="11"/>
  <c r="L617" i="11"/>
  <c r="J617" i="11"/>
  <c r="I617" i="11"/>
  <c r="L616" i="11"/>
  <c r="J616" i="11"/>
  <c r="I616" i="11"/>
  <c r="L615" i="11"/>
  <c r="J615" i="11"/>
  <c r="I615" i="11"/>
  <c r="L614" i="11"/>
  <c r="J614" i="11"/>
  <c r="I614" i="11"/>
  <c r="L613" i="11"/>
  <c r="J613" i="11"/>
  <c r="I613" i="11"/>
  <c r="L612" i="11"/>
  <c r="J612" i="11"/>
  <c r="I612" i="11"/>
  <c r="L611" i="11"/>
  <c r="J611" i="11"/>
  <c r="I611" i="11"/>
  <c r="F634" i="11"/>
  <c r="D634" i="11"/>
  <c r="C634" i="11"/>
  <c r="F633" i="11"/>
  <c r="D633" i="11"/>
  <c r="C633" i="11"/>
  <c r="F632" i="11"/>
  <c r="D632" i="11"/>
  <c r="C632" i="11"/>
  <c r="F631" i="11"/>
  <c r="D631" i="11"/>
  <c r="C631" i="11"/>
  <c r="F630" i="11"/>
  <c r="D630" i="11"/>
  <c r="C630" i="11"/>
  <c r="F629" i="11"/>
  <c r="D629" i="11"/>
  <c r="C629" i="11"/>
  <c r="C628" i="11"/>
  <c r="F625" i="11"/>
  <c r="D625" i="11"/>
  <c r="C625" i="11"/>
  <c r="F624" i="11"/>
  <c r="D624" i="11"/>
  <c r="C624" i="11"/>
  <c r="F623" i="11"/>
  <c r="D623" i="11"/>
  <c r="C623" i="11"/>
  <c r="F622" i="11"/>
  <c r="D622" i="11"/>
  <c r="C622" i="11"/>
  <c r="F621" i="11"/>
  <c r="D621" i="11"/>
  <c r="C621" i="11"/>
  <c r="F620" i="11"/>
  <c r="D620" i="11"/>
  <c r="C620" i="11"/>
  <c r="F619" i="11"/>
  <c r="D619" i="11"/>
  <c r="C619" i="11"/>
  <c r="F618" i="11"/>
  <c r="D618" i="11"/>
  <c r="C618" i="11"/>
  <c r="F617" i="11"/>
  <c r="D617" i="11"/>
  <c r="C617" i="11"/>
  <c r="F616" i="11"/>
  <c r="D616" i="11"/>
  <c r="C616" i="11"/>
  <c r="F615" i="11"/>
  <c r="D615" i="11"/>
  <c r="C615" i="11"/>
  <c r="F614" i="11"/>
  <c r="D614" i="11"/>
  <c r="C614" i="11"/>
  <c r="F613" i="11"/>
  <c r="D613" i="11"/>
  <c r="C613" i="11"/>
  <c r="F612" i="11"/>
  <c r="D612" i="11"/>
  <c r="F611" i="11"/>
  <c r="D611" i="11"/>
  <c r="C611" i="11"/>
  <c r="L604" i="11"/>
  <c r="J604" i="11"/>
  <c r="I604" i="11"/>
  <c r="L603" i="11"/>
  <c r="J603" i="11"/>
  <c r="I603" i="11"/>
  <c r="L602" i="11"/>
  <c r="J602" i="11"/>
  <c r="I602" i="11"/>
  <c r="L601" i="11"/>
  <c r="J601" i="11"/>
  <c r="I601" i="11"/>
  <c r="L600" i="11"/>
  <c r="J600" i="11"/>
  <c r="I600" i="11"/>
  <c r="L599" i="11"/>
  <c r="J599" i="11"/>
  <c r="I599" i="11"/>
  <c r="L598" i="11"/>
  <c r="J598" i="11"/>
  <c r="I598" i="11"/>
  <c r="L595" i="11"/>
  <c r="J595" i="11"/>
  <c r="I595" i="11"/>
  <c r="L594" i="11"/>
  <c r="J594" i="11"/>
  <c r="I594" i="11"/>
  <c r="L593" i="11"/>
  <c r="J593" i="11"/>
  <c r="I593" i="11"/>
  <c r="L592" i="11"/>
  <c r="J592" i="11"/>
  <c r="I592" i="11"/>
  <c r="L591" i="11"/>
  <c r="J591" i="11"/>
  <c r="I591" i="11"/>
  <c r="L590" i="11"/>
  <c r="J590" i="11"/>
  <c r="I590" i="11"/>
  <c r="L589" i="11"/>
  <c r="J589" i="11"/>
  <c r="I589" i="11"/>
  <c r="L588" i="11"/>
  <c r="J588" i="11"/>
  <c r="I588" i="11"/>
  <c r="L587" i="11"/>
  <c r="J587" i="11"/>
  <c r="I587" i="11"/>
  <c r="L586" i="11"/>
  <c r="J586" i="11"/>
  <c r="I586" i="11"/>
  <c r="L585" i="11"/>
  <c r="J585" i="11"/>
  <c r="I585" i="11"/>
  <c r="L584" i="11"/>
  <c r="J584" i="11"/>
  <c r="I584" i="11"/>
  <c r="L583" i="11"/>
  <c r="J583" i="11"/>
  <c r="I583" i="11"/>
  <c r="L582" i="11"/>
  <c r="J582" i="11"/>
  <c r="I582" i="11"/>
  <c r="L581" i="11"/>
  <c r="J581" i="11"/>
  <c r="F604" i="11"/>
  <c r="D604" i="11"/>
  <c r="C604" i="11"/>
  <c r="F603" i="11"/>
  <c r="D603" i="11"/>
  <c r="C603" i="11"/>
  <c r="F602" i="11"/>
  <c r="D602" i="11"/>
  <c r="C602" i="11"/>
  <c r="F601" i="11"/>
  <c r="D601" i="11"/>
  <c r="C601" i="11"/>
  <c r="F600" i="11"/>
  <c r="D600" i="11"/>
  <c r="C600" i="11"/>
  <c r="C599" i="11"/>
  <c r="C598" i="11"/>
  <c r="F595" i="11"/>
  <c r="D595" i="11"/>
  <c r="C595" i="11"/>
  <c r="F594" i="11"/>
  <c r="D594" i="11"/>
  <c r="C594" i="11"/>
  <c r="F593" i="11"/>
  <c r="D593" i="11"/>
  <c r="C593" i="11"/>
  <c r="F592" i="11"/>
  <c r="D592" i="11"/>
  <c r="C592" i="11"/>
  <c r="F591" i="11"/>
  <c r="D591" i="11"/>
  <c r="C591" i="11"/>
  <c r="F590" i="11"/>
  <c r="D590" i="11"/>
  <c r="C590" i="11"/>
  <c r="F589" i="11"/>
  <c r="D589" i="11"/>
  <c r="C589" i="11"/>
  <c r="F588" i="11"/>
  <c r="D588" i="11"/>
  <c r="C588" i="11"/>
  <c r="F587" i="11"/>
  <c r="D587" i="11"/>
  <c r="C587" i="11"/>
  <c r="F586" i="11"/>
  <c r="D586" i="11"/>
  <c r="C586" i="11"/>
  <c r="F585" i="11"/>
  <c r="D585" i="11"/>
  <c r="C585" i="11"/>
  <c r="F584" i="11"/>
  <c r="D584" i="11"/>
  <c r="C584" i="11"/>
  <c r="F583" i="11"/>
  <c r="D583" i="11"/>
  <c r="C583" i="11"/>
  <c r="F582" i="11"/>
  <c r="D582" i="11"/>
  <c r="C582" i="11"/>
  <c r="F581" i="11"/>
  <c r="D581" i="11"/>
  <c r="C581" i="11"/>
  <c r="L574" i="11"/>
  <c r="J574" i="11"/>
  <c r="I574" i="11"/>
  <c r="L573" i="11"/>
  <c r="J573" i="11"/>
  <c r="I573" i="11"/>
  <c r="L572" i="11"/>
  <c r="J572" i="11"/>
  <c r="I572" i="11"/>
  <c r="L571" i="11"/>
  <c r="J571" i="11"/>
  <c r="I571" i="11"/>
  <c r="L570" i="11"/>
  <c r="J570" i="11"/>
  <c r="I570" i="11"/>
  <c r="L569" i="11"/>
  <c r="J569" i="11"/>
  <c r="I569" i="11"/>
  <c r="L568" i="11"/>
  <c r="J568" i="11"/>
  <c r="I568" i="11"/>
  <c r="L565" i="11"/>
  <c r="J565" i="11"/>
  <c r="I565" i="11"/>
  <c r="L564" i="11"/>
  <c r="J564" i="11"/>
  <c r="I564" i="11"/>
  <c r="L563" i="11"/>
  <c r="J563" i="11"/>
  <c r="I563" i="11"/>
  <c r="L562" i="11"/>
  <c r="J562" i="11"/>
  <c r="I562" i="11"/>
  <c r="L561" i="11"/>
  <c r="J561" i="11"/>
  <c r="I561" i="11"/>
  <c r="L560" i="11"/>
  <c r="J560" i="11"/>
  <c r="L559" i="11"/>
  <c r="J559" i="11"/>
  <c r="I559" i="11"/>
  <c r="L558" i="11"/>
  <c r="J558" i="11"/>
  <c r="I558" i="11"/>
  <c r="L557" i="11"/>
  <c r="J557" i="11"/>
  <c r="I557" i="11"/>
  <c r="L556" i="11"/>
  <c r="J556" i="11"/>
  <c r="I556" i="11"/>
  <c r="L555" i="11"/>
  <c r="J555" i="11"/>
  <c r="I555" i="11"/>
  <c r="L554" i="11"/>
  <c r="J554" i="11"/>
  <c r="I554" i="11"/>
  <c r="L553" i="11"/>
  <c r="J553" i="11"/>
  <c r="I553" i="11"/>
  <c r="I552" i="11"/>
  <c r="L551" i="11"/>
  <c r="J551" i="11"/>
  <c r="I551" i="11"/>
  <c r="F574" i="11"/>
  <c r="D574" i="11"/>
  <c r="C574" i="11"/>
  <c r="F573" i="11"/>
  <c r="D573" i="11"/>
  <c r="C573" i="11"/>
  <c r="F572" i="11"/>
  <c r="D572" i="11"/>
  <c r="C572" i="11"/>
  <c r="F571" i="11"/>
  <c r="D571" i="11"/>
  <c r="C571" i="11"/>
  <c r="F570" i="11"/>
  <c r="D570" i="11"/>
  <c r="C570" i="11"/>
  <c r="F569" i="11"/>
  <c r="D569" i="11"/>
  <c r="C569" i="11"/>
  <c r="F568" i="11"/>
  <c r="D568" i="11"/>
  <c r="C568" i="11"/>
  <c r="F565" i="11"/>
  <c r="D565" i="11"/>
  <c r="C565" i="11"/>
  <c r="F564" i="11"/>
  <c r="D564" i="11"/>
  <c r="C564" i="11"/>
  <c r="F563" i="11"/>
  <c r="D563" i="11"/>
  <c r="C563" i="11"/>
  <c r="F562" i="11"/>
  <c r="D562" i="11"/>
  <c r="C562" i="11"/>
  <c r="F561" i="11"/>
  <c r="D561" i="11"/>
  <c r="C561" i="11"/>
  <c r="F560" i="11"/>
  <c r="D560" i="11"/>
  <c r="C560" i="11"/>
  <c r="F559" i="11"/>
  <c r="D559" i="11"/>
  <c r="C559" i="11"/>
  <c r="F558" i="11"/>
  <c r="D558" i="11"/>
  <c r="C558" i="11"/>
  <c r="F557" i="11"/>
  <c r="D557" i="11"/>
  <c r="C557" i="11"/>
  <c r="F556" i="11"/>
  <c r="D556" i="11"/>
  <c r="C556" i="11"/>
  <c r="F555" i="11"/>
  <c r="D555" i="11"/>
  <c r="C555" i="11"/>
  <c r="F554" i="11"/>
  <c r="D554" i="11"/>
  <c r="C554" i="11"/>
  <c r="F553" i="11"/>
  <c r="D553" i="11"/>
  <c r="C553" i="11"/>
  <c r="C552" i="11"/>
  <c r="F551" i="11"/>
  <c r="D551" i="11"/>
  <c r="C551" i="11"/>
  <c r="L544" i="11"/>
  <c r="J544" i="11"/>
  <c r="I544" i="11"/>
  <c r="L543" i="11"/>
  <c r="J543" i="11"/>
  <c r="I543" i="11"/>
  <c r="L542" i="11"/>
  <c r="J542" i="11"/>
  <c r="I542" i="11"/>
  <c r="L541" i="11"/>
  <c r="J541" i="11"/>
  <c r="I541" i="11"/>
  <c r="L540" i="11"/>
  <c r="J540" i="11"/>
  <c r="I540" i="11"/>
  <c r="L539" i="11"/>
  <c r="J539" i="11"/>
  <c r="I539" i="11"/>
  <c r="L538" i="11"/>
  <c r="J538" i="11"/>
  <c r="I538" i="11"/>
  <c r="L535" i="11"/>
  <c r="J535" i="11"/>
  <c r="I535" i="11"/>
  <c r="L534" i="11"/>
  <c r="J534" i="11"/>
  <c r="I534" i="11"/>
  <c r="L533" i="11"/>
  <c r="J533" i="11"/>
  <c r="I533" i="11"/>
  <c r="L532" i="11"/>
  <c r="J532" i="11"/>
  <c r="I532" i="11"/>
  <c r="L531" i="11"/>
  <c r="J531" i="11"/>
  <c r="I531" i="11"/>
  <c r="J530" i="11"/>
  <c r="I530" i="11"/>
  <c r="L529" i="11"/>
  <c r="J529" i="11"/>
  <c r="I529" i="11"/>
  <c r="L528" i="11"/>
  <c r="J528" i="11"/>
  <c r="I528" i="11"/>
  <c r="L527" i="11"/>
  <c r="J527" i="11"/>
  <c r="I527" i="11"/>
  <c r="L526" i="11"/>
  <c r="J526" i="11"/>
  <c r="I526" i="11"/>
  <c r="L525" i="11"/>
  <c r="J525" i="11"/>
  <c r="I525" i="11"/>
  <c r="L524" i="11"/>
  <c r="J524" i="11"/>
  <c r="I524" i="11"/>
  <c r="L523" i="11"/>
  <c r="J523" i="11"/>
  <c r="I523" i="11"/>
  <c r="L522" i="11"/>
  <c r="J522" i="11"/>
  <c r="I522" i="11"/>
  <c r="L521" i="11"/>
  <c r="J521" i="11"/>
  <c r="I521" i="11"/>
  <c r="F544" i="11"/>
  <c r="D544" i="11"/>
  <c r="C544" i="11"/>
  <c r="F543" i="11"/>
  <c r="D543" i="11"/>
  <c r="C543" i="11"/>
  <c r="F542" i="11"/>
  <c r="D542" i="11"/>
  <c r="C542" i="11"/>
  <c r="F541" i="11"/>
  <c r="D541" i="11"/>
  <c r="C541" i="11"/>
  <c r="F540" i="11"/>
  <c r="D540" i="11"/>
  <c r="C540" i="11"/>
  <c r="F539" i="11"/>
  <c r="D539" i="11"/>
  <c r="C539" i="11"/>
  <c r="F538" i="11"/>
  <c r="D538" i="11"/>
  <c r="C538" i="11"/>
  <c r="F535" i="11"/>
  <c r="D535" i="11"/>
  <c r="C535" i="11"/>
  <c r="F534" i="11"/>
  <c r="D534" i="11"/>
  <c r="C534" i="11"/>
  <c r="F533" i="11"/>
  <c r="D533" i="11"/>
  <c r="C533" i="11"/>
  <c r="F532" i="11"/>
  <c r="D532" i="11"/>
  <c r="C532" i="11"/>
  <c r="F531" i="11"/>
  <c r="D531" i="11"/>
  <c r="C531" i="11"/>
  <c r="F530" i="11"/>
  <c r="D530" i="11"/>
  <c r="C530" i="11"/>
  <c r="F529" i="11"/>
  <c r="D529" i="11"/>
  <c r="C529" i="11"/>
  <c r="D528" i="11"/>
  <c r="C528" i="11"/>
  <c r="F527" i="11"/>
  <c r="D527" i="11"/>
  <c r="C527" i="11"/>
  <c r="F526" i="11"/>
  <c r="D526" i="11"/>
  <c r="C526" i="11"/>
  <c r="F525" i="11"/>
  <c r="D525" i="11"/>
  <c r="C525" i="11"/>
  <c r="F524" i="11"/>
  <c r="D524" i="11"/>
  <c r="C524" i="11"/>
  <c r="F523" i="11"/>
  <c r="D523" i="11"/>
  <c r="C523" i="11"/>
  <c r="F522" i="11"/>
  <c r="D522" i="11"/>
  <c r="C522" i="11"/>
  <c r="F521" i="11"/>
  <c r="D521" i="11"/>
  <c r="C521" i="11"/>
  <c r="L514" i="11"/>
  <c r="J514" i="11"/>
  <c r="I514" i="11"/>
  <c r="L513" i="11"/>
  <c r="J513" i="11"/>
  <c r="I513" i="11"/>
  <c r="L512" i="11"/>
  <c r="J512" i="11"/>
  <c r="I512" i="11"/>
  <c r="L511" i="11"/>
  <c r="J511" i="11"/>
  <c r="I511" i="11"/>
  <c r="L510" i="11"/>
  <c r="J510" i="11"/>
  <c r="I510" i="11"/>
  <c r="L509" i="11"/>
  <c r="J509" i="11"/>
  <c r="I509" i="11"/>
  <c r="I508" i="11"/>
  <c r="L505" i="11"/>
  <c r="J505" i="11"/>
  <c r="I505" i="11"/>
  <c r="L504" i="11"/>
  <c r="J504" i="11"/>
  <c r="I504" i="11"/>
  <c r="L503" i="11"/>
  <c r="J503" i="11"/>
  <c r="I503" i="11"/>
  <c r="L502" i="11"/>
  <c r="J502" i="11"/>
  <c r="I502" i="11"/>
  <c r="L501" i="11"/>
  <c r="J501" i="11"/>
  <c r="I501" i="11"/>
  <c r="I500" i="11"/>
  <c r="L499" i="11"/>
  <c r="J499" i="11"/>
  <c r="I499" i="11"/>
  <c r="L498" i="11"/>
  <c r="J498" i="11"/>
  <c r="I498" i="11"/>
  <c r="L497" i="11"/>
  <c r="J497" i="11"/>
  <c r="I497" i="11"/>
  <c r="L496" i="11"/>
  <c r="J496" i="11"/>
  <c r="I496" i="11"/>
  <c r="L495" i="11"/>
  <c r="J495" i="11"/>
  <c r="I495" i="11"/>
  <c r="L494" i="11"/>
  <c r="J494" i="11"/>
  <c r="I494" i="11"/>
  <c r="L493" i="11"/>
  <c r="J493" i="11"/>
  <c r="I493" i="11"/>
  <c r="L492" i="11"/>
  <c r="J492" i="11"/>
  <c r="I492" i="11"/>
  <c r="L491" i="11"/>
  <c r="J491" i="11"/>
  <c r="I491" i="11"/>
  <c r="F514" i="11"/>
  <c r="D514" i="11"/>
  <c r="C514" i="11"/>
  <c r="F513" i="11"/>
  <c r="D513" i="11"/>
  <c r="C513" i="11"/>
  <c r="F512" i="11"/>
  <c r="D512" i="11"/>
  <c r="C512" i="11"/>
  <c r="F511" i="11"/>
  <c r="D511" i="11"/>
  <c r="C511" i="11"/>
  <c r="F510" i="11"/>
  <c r="D510" i="11"/>
  <c r="C510" i="11"/>
  <c r="F509" i="11"/>
  <c r="D509" i="11"/>
  <c r="C509" i="11"/>
  <c r="F508" i="11"/>
  <c r="D508" i="11"/>
  <c r="C508" i="11"/>
  <c r="F505" i="11"/>
  <c r="D505" i="11"/>
  <c r="C505" i="11"/>
  <c r="F504" i="11"/>
  <c r="D504" i="11"/>
  <c r="C504" i="11"/>
  <c r="F503" i="11"/>
  <c r="D503" i="11"/>
  <c r="C503" i="11"/>
  <c r="F502" i="11"/>
  <c r="D502" i="11"/>
  <c r="C502" i="11"/>
  <c r="F501" i="11"/>
  <c r="D501" i="11"/>
  <c r="C501" i="11"/>
  <c r="F500" i="11"/>
  <c r="D500" i="11"/>
  <c r="C500" i="11"/>
  <c r="F499" i="11"/>
  <c r="D499" i="11"/>
  <c r="C499" i="11"/>
  <c r="F498" i="11"/>
  <c r="D498" i="11"/>
  <c r="C498" i="11"/>
  <c r="F497" i="11"/>
  <c r="D497" i="11"/>
  <c r="C497" i="11"/>
  <c r="F496" i="11"/>
  <c r="D496" i="11"/>
  <c r="C496" i="11"/>
  <c r="F495" i="11"/>
  <c r="D495" i="11"/>
  <c r="C495" i="11"/>
  <c r="F494" i="11"/>
  <c r="D494" i="11"/>
  <c r="C494" i="11"/>
  <c r="F493" i="11"/>
  <c r="D493" i="11"/>
  <c r="C493" i="11"/>
  <c r="F492" i="11"/>
  <c r="D492" i="11"/>
  <c r="C492" i="11"/>
  <c r="F491" i="11"/>
  <c r="D491" i="11"/>
  <c r="C491" i="11"/>
  <c r="L484" i="11"/>
  <c r="J484" i="11"/>
  <c r="I484" i="11"/>
  <c r="L483" i="11"/>
  <c r="J483" i="11"/>
  <c r="I483" i="11"/>
  <c r="L482" i="11"/>
  <c r="J482" i="11"/>
  <c r="I482" i="11"/>
  <c r="L481" i="11"/>
  <c r="J481" i="11"/>
  <c r="I481" i="11"/>
  <c r="L480" i="11"/>
  <c r="J480" i="11"/>
  <c r="I480" i="11"/>
  <c r="L479" i="11"/>
  <c r="J479" i="11"/>
  <c r="I479" i="11"/>
  <c r="L478" i="11"/>
  <c r="J478" i="11"/>
  <c r="I478" i="11"/>
  <c r="L475" i="11"/>
  <c r="J475" i="11"/>
  <c r="I475" i="11"/>
  <c r="L474" i="11"/>
  <c r="J474" i="11"/>
  <c r="I474" i="11"/>
  <c r="L473" i="11"/>
  <c r="J473" i="11"/>
  <c r="I473" i="11"/>
  <c r="L472" i="11"/>
  <c r="J472" i="11"/>
  <c r="I472" i="11"/>
  <c r="L471" i="11"/>
  <c r="J471" i="11"/>
  <c r="I471" i="11"/>
  <c r="L470" i="11"/>
  <c r="J470" i="11"/>
  <c r="I470" i="11"/>
  <c r="L469" i="11"/>
  <c r="J469" i="11"/>
  <c r="I469" i="11"/>
  <c r="L468" i="11"/>
  <c r="J468" i="11"/>
  <c r="I468" i="11"/>
  <c r="L467" i="11"/>
  <c r="J467" i="11"/>
  <c r="I467" i="11"/>
  <c r="L466" i="11"/>
  <c r="J466" i="11"/>
  <c r="I466" i="11"/>
  <c r="L465" i="11"/>
  <c r="J465" i="11"/>
  <c r="I465" i="11"/>
  <c r="L464" i="11"/>
  <c r="J464" i="11"/>
  <c r="I464" i="11"/>
  <c r="L463" i="11"/>
  <c r="J463" i="11"/>
  <c r="I463" i="11"/>
  <c r="L462" i="11"/>
  <c r="J462" i="11"/>
  <c r="I462" i="11"/>
  <c r="L461" i="11"/>
  <c r="J461" i="11"/>
  <c r="I461" i="11"/>
  <c r="F484" i="11"/>
  <c r="D484" i="11"/>
  <c r="C484" i="11"/>
  <c r="F483" i="11"/>
  <c r="D483" i="11"/>
  <c r="C483" i="11"/>
  <c r="F482" i="11"/>
  <c r="D482" i="11"/>
  <c r="C482" i="11"/>
  <c r="F481" i="11"/>
  <c r="D481" i="11"/>
  <c r="C481" i="11"/>
  <c r="F480" i="11"/>
  <c r="D480" i="11"/>
  <c r="C480" i="11"/>
  <c r="F479" i="11"/>
  <c r="D479" i="11"/>
  <c r="C479" i="11"/>
  <c r="F478" i="11"/>
  <c r="D478" i="11"/>
  <c r="C478" i="11"/>
  <c r="F475" i="11"/>
  <c r="D475" i="11"/>
  <c r="C475" i="11"/>
  <c r="F474" i="11"/>
  <c r="D474" i="11"/>
  <c r="C474" i="11"/>
  <c r="F473" i="11"/>
  <c r="D473" i="11"/>
  <c r="C473" i="11"/>
  <c r="F472" i="11"/>
  <c r="D472" i="11"/>
  <c r="C472" i="11"/>
  <c r="F471" i="11"/>
  <c r="D471" i="11"/>
  <c r="C471" i="11"/>
  <c r="F470" i="11"/>
  <c r="D470" i="11"/>
  <c r="C470" i="11"/>
  <c r="F469" i="11"/>
  <c r="D469" i="11"/>
  <c r="C469" i="11"/>
  <c r="F468" i="11"/>
  <c r="D468" i="11"/>
  <c r="C468" i="11"/>
  <c r="F467" i="11"/>
  <c r="C467" i="11"/>
  <c r="F466" i="11"/>
  <c r="D466" i="11"/>
  <c r="C466" i="11"/>
  <c r="F465" i="11"/>
  <c r="D465" i="11"/>
  <c r="C465" i="11"/>
  <c r="F464" i="11"/>
  <c r="D464" i="11"/>
  <c r="C464" i="11"/>
  <c r="F463" i="11"/>
  <c r="D463" i="11"/>
  <c r="C463" i="11"/>
  <c r="F462" i="11"/>
  <c r="D462" i="11"/>
  <c r="C462" i="11"/>
  <c r="F461" i="11"/>
  <c r="D461" i="11"/>
  <c r="C461" i="11"/>
  <c r="L454" i="11"/>
  <c r="J454" i="11"/>
  <c r="I454" i="11"/>
  <c r="L453" i="11"/>
  <c r="J453" i="11"/>
  <c r="I453" i="11"/>
  <c r="L452" i="11"/>
  <c r="J452" i="11"/>
  <c r="I452" i="11"/>
  <c r="L451" i="11"/>
  <c r="J451" i="11"/>
  <c r="I451" i="11"/>
  <c r="L450" i="11"/>
  <c r="J450" i="11"/>
  <c r="I450" i="11"/>
  <c r="L449" i="11"/>
  <c r="J449" i="11"/>
  <c r="I449" i="11"/>
  <c r="I448" i="11"/>
  <c r="L445" i="11"/>
  <c r="J445" i="11"/>
  <c r="I445" i="11"/>
  <c r="L444" i="11"/>
  <c r="J444" i="11"/>
  <c r="I444" i="11"/>
  <c r="L443" i="11"/>
  <c r="J443" i="11"/>
  <c r="I443" i="11"/>
  <c r="L442" i="11"/>
  <c r="J442" i="11"/>
  <c r="I442" i="11"/>
  <c r="L441" i="11"/>
  <c r="J441" i="11"/>
  <c r="I441" i="11"/>
  <c r="L440" i="11"/>
  <c r="J440" i="11"/>
  <c r="I440" i="11"/>
  <c r="L439" i="11"/>
  <c r="J439" i="11"/>
  <c r="I439" i="11"/>
  <c r="L438" i="11"/>
  <c r="J438" i="11"/>
  <c r="I438" i="11"/>
  <c r="L437" i="11"/>
  <c r="J437" i="11"/>
  <c r="I437" i="11"/>
  <c r="L436" i="11"/>
  <c r="J436" i="11"/>
  <c r="I436" i="11"/>
  <c r="L435" i="11"/>
  <c r="J435" i="11"/>
  <c r="I435" i="11"/>
  <c r="L434" i="11"/>
  <c r="J434" i="11"/>
  <c r="I434" i="11"/>
  <c r="L433" i="11"/>
  <c r="J433" i="11"/>
  <c r="I433" i="11"/>
  <c r="L432" i="11"/>
  <c r="J432" i="11"/>
  <c r="I432" i="11"/>
  <c r="L431" i="11"/>
  <c r="J431" i="11"/>
  <c r="I431" i="11"/>
  <c r="F454" i="11"/>
  <c r="D454" i="11"/>
  <c r="C454" i="11"/>
  <c r="F453" i="11"/>
  <c r="D453" i="11"/>
  <c r="C453" i="11"/>
  <c r="F452" i="11"/>
  <c r="D452" i="11"/>
  <c r="C452" i="11"/>
  <c r="F451" i="11"/>
  <c r="D451" i="11"/>
  <c r="C451" i="11"/>
  <c r="F450" i="11"/>
  <c r="D450" i="11"/>
  <c r="C450" i="11"/>
  <c r="F449" i="11"/>
  <c r="D449" i="11"/>
  <c r="C449" i="11"/>
  <c r="F448" i="11"/>
  <c r="D448" i="11"/>
  <c r="C448" i="11"/>
  <c r="F445" i="11"/>
  <c r="D445" i="11"/>
  <c r="C445" i="11"/>
  <c r="F444" i="11"/>
  <c r="D444" i="11"/>
  <c r="C444" i="11"/>
  <c r="F443" i="11"/>
  <c r="D443" i="11"/>
  <c r="C443" i="11"/>
  <c r="F442" i="11"/>
  <c r="D442" i="11"/>
  <c r="C442" i="11"/>
  <c r="F441" i="11"/>
  <c r="D441" i="11"/>
  <c r="C441" i="11"/>
  <c r="F440" i="11"/>
  <c r="D440" i="11"/>
  <c r="C440" i="11"/>
  <c r="F439" i="11"/>
  <c r="C439" i="11"/>
  <c r="F438" i="11"/>
  <c r="D438" i="11"/>
  <c r="C438" i="11"/>
  <c r="F437" i="11"/>
  <c r="D437" i="11"/>
  <c r="C437" i="11"/>
  <c r="C436" i="11"/>
  <c r="F435" i="11"/>
  <c r="D435" i="11"/>
  <c r="C435" i="11"/>
  <c r="F434" i="11"/>
  <c r="D434" i="11"/>
  <c r="C434" i="11"/>
  <c r="F433" i="11"/>
  <c r="D433" i="11"/>
  <c r="C433" i="11"/>
  <c r="C432" i="11"/>
  <c r="F431" i="11"/>
  <c r="D431" i="11"/>
  <c r="C431" i="11"/>
  <c r="L424" i="11"/>
  <c r="J424" i="11"/>
  <c r="I424" i="11"/>
  <c r="L423" i="11"/>
  <c r="J423" i="11"/>
  <c r="I423" i="11"/>
  <c r="L422" i="11"/>
  <c r="J422" i="11"/>
  <c r="I422" i="11"/>
  <c r="L421" i="11"/>
  <c r="J421" i="11"/>
  <c r="I421" i="11"/>
  <c r="L420" i="11"/>
  <c r="J420" i="11"/>
  <c r="I420" i="11"/>
  <c r="I419" i="11"/>
  <c r="I418" i="11"/>
  <c r="L415" i="11"/>
  <c r="J415" i="11"/>
  <c r="I415" i="11"/>
  <c r="L414" i="11"/>
  <c r="J414" i="11"/>
  <c r="I414" i="11"/>
  <c r="L413" i="11"/>
  <c r="J413" i="11"/>
  <c r="I413" i="11"/>
  <c r="L412" i="11"/>
  <c r="J412" i="11"/>
  <c r="I412" i="11"/>
  <c r="I411" i="11"/>
  <c r="L410" i="11"/>
  <c r="J410" i="11"/>
  <c r="I410" i="11"/>
  <c r="I409" i="11"/>
  <c r="L408" i="11"/>
  <c r="J408" i="11"/>
  <c r="I408" i="11"/>
  <c r="L407" i="11"/>
  <c r="J407" i="11"/>
  <c r="I407" i="11"/>
  <c r="L406" i="11"/>
  <c r="J406" i="11"/>
  <c r="I406" i="11"/>
  <c r="L405" i="11"/>
  <c r="J405" i="11"/>
  <c r="I405" i="11"/>
  <c r="L404" i="11"/>
  <c r="J404" i="11"/>
  <c r="I404" i="11"/>
  <c r="L403" i="11"/>
  <c r="I403" i="11"/>
  <c r="L402" i="11"/>
  <c r="J402" i="11"/>
  <c r="I402" i="11"/>
  <c r="L401" i="11"/>
  <c r="J401" i="11"/>
  <c r="I401" i="11"/>
  <c r="F424" i="11"/>
  <c r="D424" i="11"/>
  <c r="C424" i="11"/>
  <c r="F423" i="11"/>
  <c r="D423" i="11"/>
  <c r="C423" i="11"/>
  <c r="F422" i="11"/>
  <c r="D422" i="11"/>
  <c r="C422" i="11"/>
  <c r="F421" i="11"/>
  <c r="D421" i="11"/>
  <c r="C421" i="11"/>
  <c r="F420" i="11"/>
  <c r="D420" i="11"/>
  <c r="C420" i="11"/>
  <c r="F419" i="11"/>
  <c r="D419" i="11"/>
  <c r="C419" i="11"/>
  <c r="C418" i="11"/>
  <c r="F415" i="11"/>
  <c r="D415" i="11"/>
  <c r="C415" i="11"/>
  <c r="F414" i="11"/>
  <c r="D414" i="11"/>
  <c r="C414" i="11"/>
  <c r="F413" i="11"/>
  <c r="D413" i="11"/>
  <c r="C413" i="11"/>
  <c r="F412" i="11"/>
  <c r="D412" i="11"/>
  <c r="C412" i="11"/>
  <c r="F411" i="11"/>
  <c r="D411" i="11"/>
  <c r="C411" i="11"/>
  <c r="C410" i="11"/>
  <c r="C409" i="11"/>
  <c r="F408" i="11"/>
  <c r="D408" i="11"/>
  <c r="C408" i="11"/>
  <c r="F407" i="11"/>
  <c r="D407" i="11"/>
  <c r="C407" i="11"/>
  <c r="F406" i="11"/>
  <c r="D406" i="11"/>
  <c r="C406" i="11"/>
  <c r="F405" i="11"/>
  <c r="D405" i="11"/>
  <c r="C405" i="11"/>
  <c r="C404" i="11"/>
  <c r="C403" i="11"/>
  <c r="C402" i="11"/>
  <c r="F401" i="11"/>
  <c r="C401" i="11"/>
  <c r="L394" i="11"/>
  <c r="J394" i="11"/>
  <c r="I394" i="11"/>
  <c r="L393" i="11"/>
  <c r="J393" i="11"/>
  <c r="I393" i="11"/>
  <c r="L392" i="11"/>
  <c r="J392" i="11"/>
  <c r="I392" i="11"/>
  <c r="L391" i="11"/>
  <c r="J391" i="11"/>
  <c r="I391" i="11"/>
  <c r="L390" i="11"/>
  <c r="J390" i="11"/>
  <c r="I390" i="11"/>
  <c r="L389" i="11"/>
  <c r="J389" i="11"/>
  <c r="I389" i="11"/>
  <c r="I388" i="11"/>
  <c r="I385" i="11"/>
  <c r="I384" i="11"/>
  <c r="I383" i="11"/>
  <c r="L382" i="11"/>
  <c r="I382" i="11"/>
  <c r="I381" i="11"/>
  <c r="I380" i="11"/>
  <c r="I379" i="11"/>
  <c r="I378" i="11"/>
  <c r="I377" i="11"/>
  <c r="J376" i="11"/>
  <c r="I376" i="11"/>
  <c r="I375" i="11"/>
  <c r="L374" i="11"/>
  <c r="J374" i="11"/>
  <c r="I374" i="11"/>
  <c r="I373" i="11"/>
  <c r="I372" i="11"/>
  <c r="L371" i="11"/>
  <c r="I371" i="11"/>
  <c r="F394" i="11"/>
  <c r="D394" i="11"/>
  <c r="C394" i="11"/>
  <c r="F393" i="11"/>
  <c r="D393" i="11"/>
  <c r="C393" i="11"/>
  <c r="F392" i="11"/>
  <c r="D392" i="11"/>
  <c r="C392" i="11"/>
  <c r="F391" i="11"/>
  <c r="D391" i="11"/>
  <c r="C391" i="11"/>
  <c r="F390" i="11"/>
  <c r="D390" i="11"/>
  <c r="C390" i="11"/>
  <c r="F389" i="11"/>
  <c r="D389" i="11"/>
  <c r="C389" i="11"/>
  <c r="C388" i="11"/>
  <c r="C385" i="11"/>
  <c r="C384" i="11"/>
  <c r="C383" i="11"/>
  <c r="C382" i="11"/>
  <c r="C381" i="11"/>
  <c r="C380" i="11"/>
  <c r="D379" i="11"/>
  <c r="C379" i="11"/>
  <c r="C378" i="11"/>
  <c r="C377" i="11"/>
  <c r="F376" i="11"/>
  <c r="D376" i="11"/>
  <c r="C376" i="11"/>
  <c r="C375" i="11"/>
  <c r="F374" i="11"/>
  <c r="C374" i="11"/>
  <c r="C373" i="11"/>
  <c r="C372" i="11"/>
  <c r="C371" i="11"/>
  <c r="L364" i="11"/>
  <c r="J364" i="11"/>
  <c r="I364" i="11"/>
  <c r="L363" i="11"/>
  <c r="J363" i="11"/>
  <c r="I363" i="11"/>
  <c r="L362" i="11"/>
  <c r="J362" i="11"/>
  <c r="I362" i="11"/>
  <c r="L361" i="11"/>
  <c r="J361" i="11"/>
  <c r="I361" i="11"/>
  <c r="I360" i="11"/>
  <c r="I359" i="11"/>
  <c r="I358" i="11"/>
  <c r="L355" i="11"/>
  <c r="J355" i="11"/>
  <c r="I355" i="11"/>
  <c r="L354" i="11"/>
  <c r="J354" i="11"/>
  <c r="I354" i="11"/>
  <c r="L353" i="11"/>
  <c r="J353" i="11"/>
  <c r="I353" i="11"/>
  <c r="I352" i="11"/>
  <c r="I351" i="11"/>
  <c r="I350" i="11"/>
  <c r="J349" i="11"/>
  <c r="I349" i="11"/>
  <c r="I348" i="11"/>
  <c r="I347" i="11"/>
  <c r="L346" i="11"/>
  <c r="I345" i="11"/>
  <c r="L344" i="11"/>
  <c r="I344" i="11"/>
  <c r="I343" i="11"/>
  <c r="I342" i="11"/>
  <c r="I341" i="11"/>
  <c r="F364" i="11"/>
  <c r="D364" i="11"/>
  <c r="C364" i="11"/>
  <c r="F363" i="11"/>
  <c r="D363" i="11"/>
  <c r="C363" i="11"/>
  <c r="F362" i="11"/>
  <c r="D362" i="11"/>
  <c r="C362" i="11"/>
  <c r="F361" i="11"/>
  <c r="D361" i="11"/>
  <c r="C361" i="11"/>
  <c r="F360" i="11"/>
  <c r="D360" i="11"/>
  <c r="C360" i="11"/>
  <c r="F359" i="11"/>
  <c r="D359" i="11"/>
  <c r="C359" i="11"/>
  <c r="C358" i="11"/>
  <c r="F355" i="11"/>
  <c r="D355" i="11"/>
  <c r="C355" i="11"/>
  <c r="C354" i="11"/>
  <c r="C353" i="11"/>
  <c r="C352" i="11"/>
  <c r="C351" i="11"/>
  <c r="C350" i="11"/>
  <c r="C348" i="11"/>
  <c r="C347" i="11"/>
  <c r="C346" i="11"/>
  <c r="C345" i="11"/>
  <c r="D344" i="11"/>
  <c r="C344" i="11"/>
  <c r="C343" i="11"/>
  <c r="C342" i="11"/>
  <c r="C341" i="11"/>
  <c r="L334" i="11"/>
  <c r="J334" i="11"/>
  <c r="I334" i="11"/>
  <c r="L333" i="11"/>
  <c r="J333" i="11"/>
  <c r="I333" i="11"/>
  <c r="L332" i="11"/>
  <c r="J332" i="11"/>
  <c r="I332" i="11"/>
  <c r="L331" i="11"/>
  <c r="J331" i="11"/>
  <c r="I331" i="11"/>
  <c r="L330" i="11"/>
  <c r="J330" i="11"/>
  <c r="I330" i="11"/>
  <c r="L329" i="11"/>
  <c r="J329" i="11"/>
  <c r="I329" i="11"/>
  <c r="I328" i="11"/>
  <c r="L325" i="11"/>
  <c r="J325" i="11"/>
  <c r="I325" i="11"/>
  <c r="L324" i="11"/>
  <c r="J324" i="11"/>
  <c r="I324" i="11"/>
  <c r="L323" i="11"/>
  <c r="J323" i="11"/>
  <c r="I323" i="11"/>
  <c r="I322" i="11"/>
  <c r="I321" i="11"/>
  <c r="I320" i="11"/>
  <c r="I319" i="11"/>
  <c r="I318" i="11"/>
  <c r="I317" i="11"/>
  <c r="L316" i="11"/>
  <c r="I316" i="11"/>
  <c r="L315" i="11"/>
  <c r="I315" i="11"/>
  <c r="I314" i="11"/>
  <c r="I313" i="11"/>
  <c r="J312" i="11"/>
  <c r="I312" i="11"/>
  <c r="I311" i="11"/>
  <c r="F334" i="11"/>
  <c r="D334" i="11"/>
  <c r="C334" i="11"/>
  <c r="F333" i="11"/>
  <c r="D333" i="11"/>
  <c r="C333" i="11"/>
  <c r="F332" i="11"/>
  <c r="D332" i="11"/>
  <c r="C332" i="11"/>
  <c r="F331" i="11"/>
  <c r="D331" i="11"/>
  <c r="C331" i="11"/>
  <c r="F330" i="11"/>
  <c r="D330" i="11"/>
  <c r="C330" i="11"/>
  <c r="F329" i="11"/>
  <c r="D329" i="11"/>
  <c r="C329" i="11"/>
  <c r="C328" i="11"/>
  <c r="F325" i="11"/>
  <c r="D325" i="11"/>
  <c r="C325" i="11"/>
  <c r="F324" i="11"/>
  <c r="D324" i="11"/>
  <c r="C324" i="11"/>
  <c r="F323" i="11"/>
  <c r="D323" i="11"/>
  <c r="C323" i="11"/>
  <c r="F322" i="11"/>
  <c r="D322" i="11"/>
  <c r="C322" i="11"/>
  <c r="C321" i="11"/>
  <c r="C320" i="11"/>
  <c r="C319" i="11"/>
  <c r="F318" i="11"/>
  <c r="C318" i="11"/>
  <c r="D317" i="11"/>
  <c r="C317" i="11"/>
  <c r="C316" i="11"/>
  <c r="F315" i="11"/>
  <c r="C315" i="11"/>
  <c r="C314" i="11"/>
  <c r="C313" i="11"/>
  <c r="D312" i="11"/>
  <c r="C312" i="11"/>
  <c r="C311" i="11"/>
  <c r="L304" i="11"/>
  <c r="J304" i="11"/>
  <c r="I304" i="11"/>
  <c r="L303" i="11"/>
  <c r="J303" i="11"/>
  <c r="I303" i="11"/>
  <c r="L302" i="11"/>
  <c r="J302" i="11"/>
  <c r="I302" i="11"/>
  <c r="L301" i="11"/>
  <c r="J301" i="11"/>
  <c r="I301" i="11"/>
  <c r="L300" i="11"/>
  <c r="J300" i="11"/>
  <c r="I300" i="11"/>
  <c r="L299" i="11"/>
  <c r="J299" i="11"/>
  <c r="I299" i="11"/>
  <c r="I298" i="11"/>
  <c r="L295" i="11"/>
  <c r="J295" i="11"/>
  <c r="I295" i="11"/>
  <c r="L294" i="11"/>
  <c r="J294" i="11"/>
  <c r="I294" i="11"/>
  <c r="L293" i="11"/>
  <c r="J293" i="11"/>
  <c r="I293" i="11"/>
  <c r="L292" i="11"/>
  <c r="J292" i="11"/>
  <c r="I292" i="11"/>
  <c r="L291" i="11"/>
  <c r="J291" i="11"/>
  <c r="I291" i="11"/>
  <c r="I290" i="11"/>
  <c r="I289" i="11"/>
  <c r="I288" i="11"/>
  <c r="I287" i="11"/>
  <c r="I286" i="11"/>
  <c r="I285" i="11"/>
  <c r="J284" i="11"/>
  <c r="I284" i="11"/>
  <c r="I283" i="11"/>
  <c r="I282" i="11"/>
  <c r="I281" i="11"/>
  <c r="F304" i="11"/>
  <c r="D304" i="11"/>
  <c r="C304" i="11"/>
  <c r="F303" i="11"/>
  <c r="D303" i="11"/>
  <c r="C303" i="11"/>
  <c r="F302" i="11"/>
  <c r="D302" i="11"/>
  <c r="C302" i="11"/>
  <c r="F301" i="11"/>
  <c r="D301" i="11"/>
  <c r="C301" i="11"/>
  <c r="F300" i="11"/>
  <c r="D300" i="11"/>
  <c r="C300" i="11"/>
  <c r="C299" i="11"/>
  <c r="C298" i="11"/>
  <c r="F295" i="11"/>
  <c r="D295" i="11"/>
  <c r="C295" i="11"/>
  <c r="F294" i="11"/>
  <c r="D294" i="11"/>
  <c r="C294" i="11"/>
  <c r="F293" i="11"/>
  <c r="D293" i="11"/>
  <c r="C293" i="11"/>
  <c r="C292" i="11"/>
  <c r="D291" i="11"/>
  <c r="C291" i="11"/>
  <c r="C290" i="11"/>
  <c r="C289" i="11"/>
  <c r="C288" i="11"/>
  <c r="C287" i="11"/>
  <c r="C286" i="11"/>
  <c r="C285" i="11"/>
  <c r="F284" i="11"/>
  <c r="C284" i="11"/>
  <c r="F283" i="11"/>
  <c r="C283" i="11"/>
  <c r="C282" i="11"/>
  <c r="C281" i="11"/>
  <c r="L274" i="11"/>
  <c r="J274" i="11"/>
  <c r="I274" i="11"/>
  <c r="L273" i="11"/>
  <c r="J273" i="11"/>
  <c r="I273" i="11"/>
  <c r="L272" i="11"/>
  <c r="J272" i="11"/>
  <c r="I272" i="11"/>
  <c r="L271" i="11"/>
  <c r="J271" i="11"/>
  <c r="I271" i="11"/>
  <c r="L270" i="11"/>
  <c r="J270" i="11"/>
  <c r="I270" i="11"/>
  <c r="L269" i="11"/>
  <c r="J269" i="11"/>
  <c r="I269" i="11"/>
  <c r="I268" i="11"/>
  <c r="L265" i="11"/>
  <c r="J265" i="11"/>
  <c r="I265" i="11"/>
  <c r="L264" i="11"/>
  <c r="J264" i="11"/>
  <c r="I264" i="11"/>
  <c r="I263" i="11"/>
  <c r="J262" i="11"/>
  <c r="I262" i="11"/>
  <c r="L261" i="11"/>
  <c r="I261" i="11"/>
  <c r="I260" i="11"/>
  <c r="J259" i="11"/>
  <c r="I259" i="11"/>
  <c r="I258" i="11"/>
  <c r="L257" i="11"/>
  <c r="I257" i="11"/>
  <c r="L256" i="11"/>
  <c r="I256" i="11"/>
  <c r="I255" i="11"/>
  <c r="I254" i="11"/>
  <c r="I253" i="11"/>
  <c r="I252" i="11"/>
  <c r="I251" i="11"/>
  <c r="F274" i="11"/>
  <c r="D274" i="11"/>
  <c r="C274" i="11"/>
  <c r="F273" i="11"/>
  <c r="D273" i="11"/>
  <c r="C273" i="11"/>
  <c r="F272" i="11"/>
  <c r="D272" i="11"/>
  <c r="C272" i="11"/>
  <c r="F271" i="11"/>
  <c r="D271" i="11"/>
  <c r="C271" i="11"/>
  <c r="F270" i="11"/>
  <c r="D270" i="11"/>
  <c r="C270" i="11"/>
  <c r="F269" i="11"/>
  <c r="D269" i="11"/>
  <c r="C269" i="11"/>
  <c r="C268" i="11"/>
  <c r="F265" i="11"/>
  <c r="D265" i="11"/>
  <c r="C265" i="11"/>
  <c r="F264" i="11"/>
  <c r="D264" i="11"/>
  <c r="C264" i="11"/>
  <c r="F263" i="11"/>
  <c r="D263" i="11"/>
  <c r="C263" i="11"/>
  <c r="F262" i="11"/>
  <c r="D262" i="11"/>
  <c r="C262" i="11"/>
  <c r="F261" i="11"/>
  <c r="D261" i="11"/>
  <c r="C261" i="11"/>
  <c r="F260" i="11"/>
  <c r="D260" i="11"/>
  <c r="C260" i="11"/>
  <c r="F259" i="11"/>
  <c r="D259" i="11"/>
  <c r="C259" i="11"/>
  <c r="F258" i="11"/>
  <c r="D258" i="11"/>
  <c r="C258" i="11"/>
  <c r="F257" i="11"/>
  <c r="D257" i="11"/>
  <c r="C257" i="11"/>
  <c r="F256" i="11"/>
  <c r="D256" i="11"/>
  <c r="C256" i="11"/>
  <c r="F255" i="11"/>
  <c r="D255" i="11"/>
  <c r="C255" i="11"/>
  <c r="F254" i="11"/>
  <c r="C254" i="11"/>
  <c r="C253" i="11"/>
  <c r="C252" i="11"/>
  <c r="C251" i="11"/>
  <c r="L244" i="11"/>
  <c r="J244" i="11"/>
  <c r="I244" i="11"/>
  <c r="L243" i="11"/>
  <c r="J243" i="11"/>
  <c r="I243" i="11"/>
  <c r="L242" i="11"/>
  <c r="J242" i="11"/>
  <c r="I242" i="11"/>
  <c r="L241" i="11"/>
  <c r="J241" i="11"/>
  <c r="I241" i="11"/>
  <c r="L240" i="11"/>
  <c r="J240" i="11"/>
  <c r="I240" i="11"/>
  <c r="L239" i="11"/>
  <c r="J239" i="11"/>
  <c r="I239" i="11"/>
  <c r="I238" i="11"/>
  <c r="L235" i="11"/>
  <c r="J235" i="11"/>
  <c r="I235" i="11"/>
  <c r="L234" i="11"/>
  <c r="J234" i="11"/>
  <c r="I234" i="11"/>
  <c r="L233" i="11"/>
  <c r="J233" i="11"/>
  <c r="I233" i="11"/>
  <c r="L232" i="11"/>
  <c r="J232" i="11"/>
  <c r="I232" i="11"/>
  <c r="L231" i="11"/>
  <c r="J231" i="11"/>
  <c r="I231" i="11"/>
  <c r="L230" i="11"/>
  <c r="J230" i="11"/>
  <c r="I230" i="11"/>
  <c r="L229" i="11"/>
  <c r="J229" i="11"/>
  <c r="L228" i="11"/>
  <c r="J228" i="11"/>
  <c r="I228" i="11"/>
  <c r="L227" i="11"/>
  <c r="J227" i="11"/>
  <c r="I227" i="11"/>
  <c r="L226" i="11"/>
  <c r="I226" i="11"/>
  <c r="L225" i="11"/>
  <c r="J225" i="11"/>
  <c r="I225" i="11"/>
  <c r="L224" i="11"/>
  <c r="J224" i="11"/>
  <c r="I224" i="11"/>
  <c r="I223" i="11"/>
  <c r="I222" i="11"/>
  <c r="I221" i="11"/>
  <c r="F244" i="11"/>
  <c r="D244" i="11"/>
  <c r="C244" i="11"/>
  <c r="F243" i="11"/>
  <c r="D243" i="11"/>
  <c r="C243" i="11"/>
  <c r="F242" i="11"/>
  <c r="D242" i="11"/>
  <c r="C242" i="11"/>
  <c r="F241" i="11"/>
  <c r="D241" i="11"/>
  <c r="C241" i="11"/>
  <c r="F240" i="11"/>
  <c r="D240" i="11"/>
  <c r="C240" i="11"/>
  <c r="F239" i="11"/>
  <c r="D239" i="11"/>
  <c r="C239" i="11"/>
  <c r="C238" i="11"/>
  <c r="F235" i="11"/>
  <c r="D235" i="11"/>
  <c r="C235" i="11"/>
  <c r="F234" i="11"/>
  <c r="D234" i="11"/>
  <c r="C234" i="11"/>
  <c r="F233" i="11"/>
  <c r="D233" i="11"/>
  <c r="C233" i="11"/>
  <c r="F232" i="11"/>
  <c r="D232" i="11"/>
  <c r="C232" i="11"/>
  <c r="F231" i="11"/>
  <c r="D231" i="11"/>
  <c r="C231" i="11"/>
  <c r="C230" i="11"/>
  <c r="F229" i="11"/>
  <c r="D229" i="11"/>
  <c r="C229" i="11"/>
  <c r="F228" i="11"/>
  <c r="D228" i="11"/>
  <c r="C228" i="11"/>
  <c r="F227" i="11"/>
  <c r="D227" i="11"/>
  <c r="C227" i="11"/>
  <c r="F226" i="11"/>
  <c r="D226" i="11"/>
  <c r="C226" i="11"/>
  <c r="C225" i="11"/>
  <c r="C224" i="11"/>
  <c r="F223" i="11"/>
  <c r="D223" i="11"/>
  <c r="C223" i="11"/>
  <c r="C222" i="11"/>
  <c r="L214" i="11"/>
  <c r="J214" i="11"/>
  <c r="I214" i="11"/>
  <c r="L213" i="11"/>
  <c r="J213" i="11"/>
  <c r="I213" i="11"/>
  <c r="L212" i="11"/>
  <c r="J212" i="11"/>
  <c r="I212" i="11"/>
  <c r="L211" i="11"/>
  <c r="J211" i="11"/>
  <c r="I211" i="11"/>
  <c r="L210" i="11"/>
  <c r="J210" i="11"/>
  <c r="I210" i="11"/>
  <c r="L209" i="11"/>
  <c r="J209" i="11"/>
  <c r="I209" i="11"/>
  <c r="I208" i="11"/>
  <c r="L205" i="11"/>
  <c r="J205" i="11"/>
  <c r="I205" i="11"/>
  <c r="L204" i="11"/>
  <c r="J204" i="11"/>
  <c r="I204" i="11"/>
  <c r="L203" i="11"/>
  <c r="J203" i="11"/>
  <c r="I203" i="11"/>
  <c r="L202" i="11"/>
  <c r="J202" i="11"/>
  <c r="I202" i="11"/>
  <c r="L201" i="11"/>
  <c r="I201" i="11"/>
  <c r="L200" i="11"/>
  <c r="J200" i="11"/>
  <c r="I200" i="11"/>
  <c r="L199" i="11"/>
  <c r="J199" i="11"/>
  <c r="I199" i="11"/>
  <c r="L198" i="11"/>
  <c r="J198" i="11"/>
  <c r="I198" i="11"/>
  <c r="L197" i="11"/>
  <c r="J197" i="11"/>
  <c r="I197" i="11"/>
  <c r="L196" i="11"/>
  <c r="J196" i="11"/>
  <c r="I196" i="11"/>
  <c r="L195" i="11"/>
  <c r="J195" i="11"/>
  <c r="I195" i="11"/>
  <c r="L194" i="11"/>
  <c r="J194" i="11"/>
  <c r="I194" i="11"/>
  <c r="L193" i="11"/>
  <c r="I193" i="11"/>
  <c r="I192" i="11"/>
  <c r="F214" i="11"/>
  <c r="D214" i="11"/>
  <c r="C214" i="11"/>
  <c r="F213" i="11"/>
  <c r="D213" i="11"/>
  <c r="C213" i="11"/>
  <c r="F212" i="11"/>
  <c r="D212" i="11"/>
  <c r="C212" i="11"/>
  <c r="F211" i="11"/>
  <c r="D211" i="11"/>
  <c r="C211" i="11"/>
  <c r="F210" i="11"/>
  <c r="D210" i="11"/>
  <c r="C210" i="11"/>
  <c r="F209" i="11"/>
  <c r="D209" i="11"/>
  <c r="C209" i="11"/>
  <c r="C208" i="11"/>
  <c r="F205" i="11"/>
  <c r="D205" i="11"/>
  <c r="C205" i="11"/>
  <c r="F204" i="11"/>
  <c r="D204" i="11"/>
  <c r="C204" i="11"/>
  <c r="F203" i="11"/>
  <c r="D203" i="11"/>
  <c r="C203" i="11"/>
  <c r="F202" i="11"/>
  <c r="D202" i="11"/>
  <c r="C202" i="11"/>
  <c r="F201" i="11"/>
  <c r="D201" i="11"/>
  <c r="C201" i="11"/>
  <c r="F200" i="11"/>
  <c r="D200" i="11"/>
  <c r="C200" i="11"/>
  <c r="F199" i="11"/>
  <c r="D199" i="11"/>
  <c r="C199" i="11"/>
  <c r="F198" i="11"/>
  <c r="D198" i="11"/>
  <c r="C198" i="11"/>
  <c r="F197" i="11"/>
  <c r="D197" i="11"/>
  <c r="C197" i="11"/>
  <c r="F196" i="11"/>
  <c r="D196" i="11"/>
  <c r="C196" i="11"/>
  <c r="F195" i="11"/>
  <c r="D195" i="11"/>
  <c r="C195" i="11"/>
  <c r="F194" i="11"/>
  <c r="D194" i="11"/>
  <c r="C194" i="11"/>
  <c r="C193" i="11"/>
  <c r="C192" i="11"/>
  <c r="L184" i="11"/>
  <c r="J184" i="11"/>
  <c r="I184" i="11"/>
  <c r="L183" i="11"/>
  <c r="J183" i="11"/>
  <c r="I183" i="11"/>
  <c r="L182" i="11"/>
  <c r="J182" i="11"/>
  <c r="I182" i="11"/>
  <c r="L181" i="11"/>
  <c r="J181" i="11"/>
  <c r="I181" i="11"/>
  <c r="L180" i="11"/>
  <c r="J180" i="11"/>
  <c r="I180" i="11"/>
  <c r="L179" i="11"/>
  <c r="J179" i="11"/>
  <c r="I179" i="11"/>
  <c r="L178" i="11"/>
  <c r="J178" i="11"/>
  <c r="I178" i="11"/>
  <c r="L175" i="11"/>
  <c r="J175" i="11"/>
  <c r="I175" i="11"/>
  <c r="L174" i="11"/>
  <c r="J174" i="11"/>
  <c r="I174" i="11"/>
  <c r="L173" i="11"/>
  <c r="J173" i="11"/>
  <c r="I173" i="11"/>
  <c r="L172" i="11"/>
  <c r="J172" i="11"/>
  <c r="I172" i="11"/>
  <c r="L171" i="11"/>
  <c r="J171" i="11"/>
  <c r="I171" i="11"/>
  <c r="L170" i="11"/>
  <c r="I170" i="11"/>
  <c r="L169" i="11"/>
  <c r="J169" i="11"/>
  <c r="I169" i="11"/>
  <c r="L168" i="11"/>
  <c r="J168" i="11"/>
  <c r="I168" i="11"/>
  <c r="L167" i="11"/>
  <c r="J167" i="11"/>
  <c r="I167" i="11"/>
  <c r="L166" i="11"/>
  <c r="J166" i="11"/>
  <c r="I166" i="11"/>
  <c r="L165" i="11"/>
  <c r="I165" i="11"/>
  <c r="I164" i="11"/>
  <c r="I163" i="11"/>
  <c r="I162" i="11"/>
  <c r="F184" i="11"/>
  <c r="D184" i="11"/>
  <c r="C184" i="11"/>
  <c r="F183" i="11"/>
  <c r="D183" i="11"/>
  <c r="F182" i="11"/>
  <c r="D182" i="11"/>
  <c r="C182" i="11"/>
  <c r="F181" i="11"/>
  <c r="D181" i="11"/>
  <c r="C181" i="11"/>
  <c r="F180" i="11"/>
  <c r="D180" i="11"/>
  <c r="C180" i="11"/>
  <c r="F179" i="11"/>
  <c r="D179" i="11"/>
  <c r="C179" i="11"/>
  <c r="F178" i="11"/>
  <c r="D178" i="11"/>
  <c r="C178" i="11"/>
  <c r="F175" i="11"/>
  <c r="D175" i="11"/>
  <c r="C175" i="11"/>
  <c r="F174" i="11"/>
  <c r="D174" i="11"/>
  <c r="C174" i="11"/>
  <c r="F173" i="11"/>
  <c r="D173" i="11"/>
  <c r="C173" i="11"/>
  <c r="F172" i="11"/>
  <c r="D172" i="11"/>
  <c r="C172" i="11"/>
  <c r="F171" i="11"/>
  <c r="D171" i="11"/>
  <c r="C171" i="11"/>
  <c r="F170" i="11"/>
  <c r="F169" i="11"/>
  <c r="D169" i="11"/>
  <c r="C169" i="11"/>
  <c r="F168" i="11"/>
  <c r="D168" i="11"/>
  <c r="C168" i="11"/>
  <c r="F167" i="11"/>
  <c r="D167" i="11"/>
  <c r="C167" i="11"/>
  <c r="F166" i="11"/>
  <c r="D166" i="11"/>
  <c r="C166" i="11"/>
  <c r="C165" i="11"/>
  <c r="C164" i="11"/>
  <c r="C163" i="11"/>
  <c r="C162" i="11"/>
  <c r="C161" i="11"/>
  <c r="L154" i="11"/>
  <c r="J154" i="11"/>
  <c r="I154" i="11"/>
  <c r="L153" i="11"/>
  <c r="J153" i="11"/>
  <c r="I153" i="11"/>
  <c r="L152" i="11"/>
  <c r="J152" i="11"/>
  <c r="I152" i="11"/>
  <c r="L151" i="11"/>
  <c r="J151" i="11"/>
  <c r="I151" i="11"/>
  <c r="L150" i="11"/>
  <c r="J150" i="11"/>
  <c r="I150" i="11"/>
  <c r="L149" i="11"/>
  <c r="J149" i="11"/>
  <c r="I149" i="11"/>
  <c r="I148" i="11"/>
  <c r="L145" i="11"/>
  <c r="J145" i="11"/>
  <c r="I145" i="11"/>
  <c r="L144" i="11"/>
  <c r="J144" i="11"/>
  <c r="I144" i="11"/>
  <c r="L143" i="11"/>
  <c r="J143" i="11"/>
  <c r="I143" i="11"/>
  <c r="L142" i="11"/>
  <c r="J142" i="11"/>
  <c r="I142" i="11"/>
  <c r="L141" i="11"/>
  <c r="J141" i="11"/>
  <c r="I141" i="11"/>
  <c r="L140" i="11"/>
  <c r="J140" i="11"/>
  <c r="I140" i="11"/>
  <c r="L139" i="11"/>
  <c r="J139" i="11"/>
  <c r="L138" i="11"/>
  <c r="J138" i="11"/>
  <c r="I138" i="11"/>
  <c r="I137" i="11"/>
  <c r="J136" i="11"/>
  <c r="I136" i="11"/>
  <c r="L135" i="11"/>
  <c r="J135" i="11"/>
  <c r="I135" i="11"/>
  <c r="J134" i="11"/>
  <c r="I134" i="11"/>
  <c r="I133" i="11"/>
  <c r="I132" i="11"/>
  <c r="I131" i="11"/>
  <c r="F154" i="11"/>
  <c r="D154" i="11"/>
  <c r="C154" i="11"/>
  <c r="F153" i="11"/>
  <c r="D153" i="11"/>
  <c r="C153" i="11"/>
  <c r="F152" i="11"/>
  <c r="D152" i="11"/>
  <c r="C152" i="11"/>
  <c r="F151" i="11"/>
  <c r="D151" i="11"/>
  <c r="C151" i="11"/>
  <c r="F150" i="11"/>
  <c r="D150" i="11"/>
  <c r="C150" i="11"/>
  <c r="F149" i="11"/>
  <c r="D149" i="11"/>
  <c r="C149" i="11"/>
  <c r="C148" i="11"/>
  <c r="F145" i="11"/>
  <c r="D145" i="11"/>
  <c r="C145" i="11"/>
  <c r="F144" i="11"/>
  <c r="D144" i="11"/>
  <c r="C144" i="11"/>
  <c r="F143" i="11"/>
  <c r="D143" i="11"/>
  <c r="C143" i="11"/>
  <c r="F142" i="11"/>
  <c r="D142" i="11"/>
  <c r="C142" i="11"/>
  <c r="F141" i="11"/>
  <c r="D141" i="11"/>
  <c r="C141" i="11"/>
  <c r="F140" i="11"/>
  <c r="D140" i="11"/>
  <c r="C140" i="11"/>
  <c r="F139" i="11"/>
  <c r="D139" i="11"/>
  <c r="C139" i="11"/>
  <c r="F138" i="11"/>
  <c r="D138" i="11"/>
  <c r="C138" i="11"/>
  <c r="F137" i="11"/>
  <c r="C137" i="11"/>
  <c r="F136" i="11"/>
  <c r="D136" i="11"/>
  <c r="C136" i="11"/>
  <c r="F135" i="11"/>
  <c r="D135" i="11"/>
  <c r="C135" i="11"/>
  <c r="F134" i="11"/>
  <c r="D134" i="11"/>
  <c r="C134" i="11"/>
  <c r="F133" i="11"/>
  <c r="D133" i="11"/>
  <c r="C133" i="11"/>
  <c r="D132" i="11"/>
  <c r="C132" i="11"/>
  <c r="C131" i="11"/>
  <c r="L124" i="11"/>
  <c r="J124" i="11"/>
  <c r="I124" i="11"/>
  <c r="L123" i="11"/>
  <c r="J123" i="11"/>
  <c r="I123" i="11"/>
  <c r="L122" i="11"/>
  <c r="J122" i="11"/>
  <c r="I122" i="11"/>
  <c r="L121" i="11"/>
  <c r="J121" i="11"/>
  <c r="I121" i="11"/>
  <c r="L120" i="11"/>
  <c r="J120" i="11"/>
  <c r="I120" i="11"/>
  <c r="L119" i="11"/>
  <c r="J119" i="11"/>
  <c r="I119" i="11"/>
  <c r="I118" i="11"/>
  <c r="L115" i="11"/>
  <c r="J115" i="11"/>
  <c r="I115" i="11"/>
  <c r="L114" i="11"/>
  <c r="J114" i="11"/>
  <c r="I114" i="11"/>
  <c r="L113" i="11"/>
  <c r="J113" i="11"/>
  <c r="I113" i="11"/>
  <c r="L112" i="11"/>
  <c r="J112" i="11"/>
  <c r="I112" i="11"/>
  <c r="L111" i="11"/>
  <c r="J111" i="11"/>
  <c r="I111" i="11"/>
  <c r="L110" i="11"/>
  <c r="J110" i="11"/>
  <c r="I110" i="11"/>
  <c r="I108" i="11"/>
  <c r="L107" i="11"/>
  <c r="I107" i="11"/>
  <c r="I106" i="11"/>
  <c r="I105" i="11"/>
  <c r="I104" i="11"/>
  <c r="I103" i="11"/>
  <c r="J102" i="11"/>
  <c r="I102" i="11"/>
  <c r="I101" i="11"/>
  <c r="F124" i="11"/>
  <c r="D124" i="11"/>
  <c r="C124" i="11"/>
  <c r="F123" i="11"/>
  <c r="D123" i="11"/>
  <c r="C123" i="11"/>
  <c r="F122" i="11"/>
  <c r="D122" i="11"/>
  <c r="C122" i="11"/>
  <c r="F121" i="11"/>
  <c r="D121" i="11"/>
  <c r="C121" i="11"/>
  <c r="F120" i="11"/>
  <c r="D120" i="11"/>
  <c r="C120" i="11"/>
  <c r="F119" i="11"/>
  <c r="D119" i="11"/>
  <c r="C119" i="11"/>
  <c r="C118" i="11"/>
  <c r="F115" i="11"/>
  <c r="D115" i="11"/>
  <c r="C115" i="11"/>
  <c r="F114" i="11"/>
  <c r="D114" i="11"/>
  <c r="C114" i="11"/>
  <c r="F113" i="11"/>
  <c r="D113" i="11"/>
  <c r="C113" i="11"/>
  <c r="F112" i="11"/>
  <c r="D112" i="11"/>
  <c r="C112" i="11"/>
  <c r="F111" i="11"/>
  <c r="D111" i="11"/>
  <c r="C111" i="11"/>
  <c r="F110" i="11"/>
  <c r="D110" i="11"/>
  <c r="C110" i="11"/>
  <c r="F109" i="11"/>
  <c r="D109" i="11"/>
  <c r="C109" i="11"/>
  <c r="C108" i="11"/>
  <c r="C107" i="11"/>
  <c r="C106" i="11"/>
  <c r="C105" i="11"/>
  <c r="C104" i="11"/>
  <c r="C103" i="11"/>
  <c r="C102" i="11"/>
  <c r="C101" i="11"/>
  <c r="L94" i="11"/>
  <c r="J94" i="11"/>
  <c r="I94" i="11"/>
  <c r="L93" i="11"/>
  <c r="J93" i="11"/>
  <c r="I93" i="11"/>
  <c r="L92" i="11"/>
  <c r="J92" i="11"/>
  <c r="I92" i="11"/>
  <c r="L91" i="11"/>
  <c r="J91" i="11"/>
  <c r="I91" i="11"/>
  <c r="L90" i="11"/>
  <c r="J90" i="11"/>
  <c r="I90" i="11"/>
  <c r="L89" i="11"/>
  <c r="J89" i="11"/>
  <c r="I89" i="11"/>
  <c r="L88" i="11"/>
  <c r="J88" i="11"/>
  <c r="I88" i="11"/>
  <c r="L85" i="11"/>
  <c r="J85" i="11"/>
  <c r="I85" i="11"/>
  <c r="L84" i="11"/>
  <c r="J84" i="11"/>
  <c r="I84" i="11"/>
  <c r="L83" i="11"/>
  <c r="J83" i="11"/>
  <c r="I83" i="11"/>
  <c r="L82" i="11"/>
  <c r="J82" i="11"/>
  <c r="I82" i="11"/>
  <c r="L81" i="11"/>
  <c r="J81" i="11"/>
  <c r="I81" i="11"/>
  <c r="L80" i="11"/>
  <c r="J80" i="11"/>
  <c r="I80" i="11"/>
  <c r="L79" i="11"/>
  <c r="J79" i="11"/>
  <c r="I79" i="11"/>
  <c r="L78" i="11"/>
  <c r="J78" i="11"/>
  <c r="I78" i="11"/>
  <c r="L77" i="11"/>
  <c r="J77" i="11"/>
  <c r="I77" i="11"/>
  <c r="L76" i="11"/>
  <c r="J76" i="11"/>
  <c r="I76" i="11"/>
  <c r="I75" i="11"/>
  <c r="I74" i="11"/>
  <c r="I73" i="11"/>
  <c r="I72" i="11"/>
  <c r="I71" i="11"/>
  <c r="F94" i="11"/>
  <c r="D94" i="11"/>
  <c r="C94" i="11"/>
  <c r="F93" i="11"/>
  <c r="D93" i="11"/>
  <c r="C93" i="11"/>
  <c r="F92" i="11"/>
  <c r="D92" i="11"/>
  <c r="C91" i="11"/>
  <c r="C90" i="11"/>
  <c r="C89" i="11"/>
  <c r="C88" i="11"/>
  <c r="F85" i="11"/>
  <c r="D85" i="11"/>
  <c r="C85" i="11"/>
  <c r="F84" i="11"/>
  <c r="D84" i="11"/>
  <c r="C84" i="11"/>
  <c r="F83" i="11"/>
  <c r="D83" i="11"/>
  <c r="C83" i="11"/>
  <c r="F82" i="11"/>
  <c r="D82" i="11"/>
  <c r="C82" i="11"/>
  <c r="F81" i="11"/>
  <c r="D81" i="11"/>
  <c r="C81" i="11"/>
  <c r="F80" i="11"/>
  <c r="D80" i="11"/>
  <c r="C80" i="11"/>
  <c r="F79" i="11"/>
  <c r="D79" i="11"/>
  <c r="C79" i="11"/>
  <c r="F78" i="11"/>
  <c r="D78" i="11"/>
  <c r="C78" i="11"/>
  <c r="C77" i="11"/>
  <c r="C76" i="11"/>
  <c r="C75" i="11"/>
  <c r="C74" i="11"/>
  <c r="C73" i="11"/>
  <c r="C72" i="11"/>
  <c r="C71" i="11"/>
  <c r="L64" i="11"/>
  <c r="J64" i="11"/>
  <c r="I64" i="11"/>
  <c r="L63" i="11"/>
  <c r="J63" i="11"/>
  <c r="I63" i="11"/>
  <c r="L62" i="11"/>
  <c r="J62" i="11"/>
  <c r="I62" i="11"/>
  <c r="L61" i="11"/>
  <c r="J61" i="11"/>
  <c r="I61" i="11"/>
  <c r="L60" i="11"/>
  <c r="J60" i="11"/>
  <c r="I60" i="11"/>
  <c r="I59" i="11"/>
  <c r="I58" i="11"/>
  <c r="L55" i="11"/>
  <c r="J55" i="11"/>
  <c r="I55" i="11"/>
  <c r="L54" i="11"/>
  <c r="J54" i="11"/>
  <c r="I54" i="11"/>
  <c r="L53" i="11"/>
  <c r="J53" i="11"/>
  <c r="I53" i="11"/>
  <c r="L52" i="11"/>
  <c r="J52" i="11"/>
  <c r="I52" i="11"/>
  <c r="L51" i="11"/>
  <c r="J51" i="11"/>
  <c r="I51" i="11"/>
  <c r="L50" i="11"/>
  <c r="J50" i="11"/>
  <c r="I50" i="11"/>
  <c r="L49" i="11"/>
  <c r="J49" i="11"/>
  <c r="I49" i="11"/>
  <c r="L48" i="11"/>
  <c r="J48" i="11"/>
  <c r="I48" i="11"/>
  <c r="L47" i="11"/>
  <c r="J47" i="11"/>
  <c r="I47" i="11"/>
  <c r="L46" i="11"/>
  <c r="J46" i="11"/>
  <c r="I46" i="11"/>
  <c r="L45" i="11"/>
  <c r="J45" i="11"/>
  <c r="I45" i="11"/>
  <c r="L44" i="11"/>
  <c r="I44" i="11"/>
  <c r="I43" i="11"/>
  <c r="I42" i="11"/>
  <c r="I41" i="11"/>
  <c r="F64" i="11"/>
  <c r="D64" i="11"/>
  <c r="C64" i="11"/>
  <c r="F63" i="11"/>
  <c r="D63" i="11"/>
  <c r="C63" i="11"/>
  <c r="F62" i="11"/>
  <c r="D62" i="11"/>
  <c r="C62" i="11"/>
  <c r="F61" i="11"/>
  <c r="D61" i="11"/>
  <c r="C61" i="11"/>
  <c r="F60" i="11"/>
  <c r="D60" i="11"/>
  <c r="C60" i="11"/>
  <c r="F59" i="11"/>
  <c r="D59" i="11"/>
  <c r="C59" i="11"/>
  <c r="C58" i="11"/>
  <c r="F55" i="11"/>
  <c r="C55" i="11"/>
  <c r="F54" i="11"/>
  <c r="D54" i="11"/>
  <c r="C54" i="11"/>
  <c r="F53" i="11"/>
  <c r="D53" i="11"/>
  <c r="C53" i="11"/>
  <c r="F52" i="11"/>
  <c r="D52" i="11"/>
  <c r="C52" i="11"/>
  <c r="F51" i="11"/>
  <c r="D51" i="11"/>
  <c r="C51" i="11"/>
  <c r="F50" i="11"/>
  <c r="D50" i="11"/>
  <c r="C50" i="11"/>
  <c r="F49" i="11"/>
  <c r="D49" i="11"/>
  <c r="C49" i="11"/>
  <c r="F48" i="11"/>
  <c r="D48" i="11"/>
  <c r="C48" i="11"/>
  <c r="F47" i="11"/>
  <c r="D47" i="11"/>
  <c r="C47" i="11"/>
  <c r="F46" i="11"/>
  <c r="D46" i="11"/>
  <c r="C46" i="11"/>
  <c r="C45" i="11"/>
  <c r="C44" i="11"/>
  <c r="F43" i="11"/>
  <c r="C43" i="11"/>
  <c r="C42" i="11"/>
  <c r="C41" i="11"/>
  <c r="L34" i="11"/>
  <c r="J34" i="11"/>
  <c r="I34" i="11"/>
  <c r="L33" i="11"/>
  <c r="J33" i="11"/>
  <c r="I33" i="11"/>
  <c r="L32" i="11"/>
  <c r="J32" i="11"/>
  <c r="I32" i="11"/>
  <c r="L31" i="11"/>
  <c r="J31" i="11"/>
  <c r="I31" i="11"/>
  <c r="F76" i="11"/>
  <c r="F432" i="11"/>
  <c r="L43" i="11"/>
  <c r="L385" i="11"/>
  <c r="F45" i="11"/>
  <c r="F193" i="11"/>
  <c r="F106" i="11"/>
  <c r="L500" i="11"/>
  <c r="L71" i="11"/>
  <c r="F71" i="11"/>
  <c r="L104" i="11"/>
  <c r="L105" i="11"/>
  <c r="L106" i="11"/>
  <c r="L108" i="11"/>
  <c r="L109" i="11"/>
  <c r="F436" i="11"/>
  <c r="L262" i="11"/>
  <c r="L263" i="11"/>
  <c r="L411" i="11"/>
  <c r="F410" i="11"/>
  <c r="L221" i="11"/>
  <c r="F221" i="11"/>
  <c r="F224" i="11"/>
  <c r="F225" i="11"/>
  <c r="F402" i="11"/>
  <c r="F403" i="11"/>
  <c r="F404" i="11"/>
  <c r="L530" i="11"/>
  <c r="F87" i="12"/>
  <c r="L258" i="11" s="1"/>
  <c r="F88" i="12"/>
  <c r="F89" i="12"/>
  <c r="F90" i="12"/>
  <c r="F15" i="11" s="1"/>
  <c r="F91" i="12"/>
  <c r="F16" i="11" s="1"/>
  <c r="F92" i="12"/>
  <c r="F93" i="12"/>
  <c r="F161" i="11" s="1"/>
  <c r="F94" i="12"/>
  <c r="F162" i="11" s="1"/>
  <c r="F95" i="12"/>
  <c r="F96" i="12"/>
  <c r="F164" i="11" s="1"/>
  <c r="F97" i="12"/>
  <c r="F165" i="11" s="1"/>
  <c r="F98" i="12"/>
  <c r="F99" i="12"/>
  <c r="F192" i="11" s="1"/>
  <c r="F100" i="12"/>
  <c r="F101" i="12"/>
  <c r="L251" i="11" s="1"/>
  <c r="F102" i="12"/>
  <c r="L255" i="11" s="1"/>
  <c r="F103" i="12"/>
  <c r="F104" i="12"/>
  <c r="F105" i="12"/>
  <c r="L254" i="11" s="1"/>
  <c r="F106" i="12"/>
  <c r="F107" i="12"/>
  <c r="F108" i="12"/>
  <c r="L282" i="11" s="1"/>
  <c r="F109" i="12"/>
  <c r="L373" i="11" s="1"/>
  <c r="F110" i="12"/>
  <c r="F371" i="11" s="1"/>
  <c r="F111" i="12"/>
  <c r="L314" i="11" s="1"/>
  <c r="F112" i="12"/>
  <c r="F113" i="12"/>
  <c r="F114" i="12"/>
  <c r="F375" i="11" s="1"/>
  <c r="F115" i="12"/>
  <c r="F116" i="12"/>
  <c r="F285" i="11" s="1"/>
  <c r="F117" i="12"/>
  <c r="L347" i="11" s="1"/>
  <c r="F118" i="12"/>
  <c r="F378" i="11" s="1"/>
  <c r="F119" i="12"/>
  <c r="F120" i="12"/>
  <c r="F379" i="11" s="1"/>
  <c r="F121" i="12"/>
  <c r="L383" i="11" s="1"/>
  <c r="F122" i="12"/>
  <c r="F123" i="12"/>
  <c r="L380" i="11" s="1"/>
  <c r="F124" i="12"/>
  <c r="F349" i="11" s="1"/>
  <c r="F125" i="12"/>
  <c r="L350" i="11" s="1"/>
  <c r="F126" i="12"/>
  <c r="F382" i="11" s="1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F225" i="12"/>
  <c r="F226" i="12"/>
  <c r="F227" i="12"/>
  <c r="F228" i="12"/>
  <c r="F229" i="12"/>
  <c r="F230" i="12"/>
  <c r="F231" i="12"/>
  <c r="F232" i="12"/>
  <c r="F233" i="12"/>
  <c r="F234" i="12"/>
  <c r="F235" i="12"/>
  <c r="F236" i="12"/>
  <c r="F237" i="12"/>
  <c r="F238" i="12"/>
  <c r="F239" i="12"/>
  <c r="F240" i="12"/>
  <c r="F241" i="12"/>
  <c r="F242" i="12"/>
  <c r="F243" i="12"/>
  <c r="F244" i="12"/>
  <c r="F245" i="12"/>
  <c r="F246" i="12"/>
  <c r="F247" i="12"/>
  <c r="F248" i="12"/>
  <c r="F249" i="12"/>
  <c r="F250" i="12"/>
  <c r="F251" i="12"/>
  <c r="F252" i="12"/>
  <c r="F253" i="12"/>
  <c r="F254" i="12"/>
  <c r="F255" i="12"/>
  <c r="F256" i="12"/>
  <c r="F257" i="12"/>
  <c r="F258" i="12"/>
  <c r="F259" i="12"/>
  <c r="F260" i="12"/>
  <c r="F261" i="12"/>
  <c r="F262" i="12"/>
  <c r="F263" i="12"/>
  <c r="F264" i="12"/>
  <c r="F265" i="12"/>
  <c r="F266" i="12"/>
  <c r="F267" i="12"/>
  <c r="F268" i="12"/>
  <c r="F269" i="12"/>
  <c r="F270" i="12"/>
  <c r="F271" i="12"/>
  <c r="F272" i="12"/>
  <c r="F273" i="12"/>
  <c r="F274" i="12"/>
  <c r="F275" i="12"/>
  <c r="F276" i="12"/>
  <c r="F277" i="12"/>
  <c r="F278" i="12"/>
  <c r="F279" i="12"/>
  <c r="F280" i="12"/>
  <c r="F281" i="12"/>
  <c r="F282" i="12"/>
  <c r="F283" i="12"/>
  <c r="F284" i="12"/>
  <c r="F285" i="12"/>
  <c r="F286" i="12"/>
  <c r="F287" i="12"/>
  <c r="F288" i="12"/>
  <c r="F289" i="12"/>
  <c r="F290" i="12"/>
  <c r="F291" i="12"/>
  <c r="F292" i="12"/>
  <c r="F293" i="12"/>
  <c r="F294" i="12"/>
  <c r="F295" i="12"/>
  <c r="F296" i="12"/>
  <c r="F297" i="12"/>
  <c r="F298" i="12"/>
  <c r="F299" i="12"/>
  <c r="F300" i="12"/>
  <c r="F301" i="12"/>
  <c r="F302" i="12"/>
  <c r="F303" i="12"/>
  <c r="F304" i="12"/>
  <c r="F305" i="12"/>
  <c r="F306" i="12"/>
  <c r="F307" i="12"/>
  <c r="F308" i="12"/>
  <c r="F309" i="12"/>
  <c r="F310" i="12"/>
  <c r="F311" i="12"/>
  <c r="F312" i="12"/>
  <c r="F313" i="12"/>
  <c r="F314" i="12"/>
  <c r="F315" i="12"/>
  <c r="F316" i="12"/>
  <c r="F317" i="12"/>
  <c r="F318" i="12"/>
  <c r="F319" i="12"/>
  <c r="F320" i="12"/>
  <c r="F321" i="12"/>
  <c r="F322" i="12"/>
  <c r="F323" i="12"/>
  <c r="F324" i="12"/>
  <c r="F325" i="12"/>
  <c r="F326" i="12"/>
  <c r="F327" i="12"/>
  <c r="F328" i="12"/>
  <c r="F329" i="12"/>
  <c r="F330" i="12"/>
  <c r="F331" i="12"/>
  <c r="F332" i="12"/>
  <c r="F333" i="12"/>
  <c r="F334" i="12"/>
  <c r="F335" i="12"/>
  <c r="F336" i="12"/>
  <c r="F337" i="12"/>
  <c r="F338" i="12"/>
  <c r="F339" i="12"/>
  <c r="F340" i="12"/>
  <c r="F341" i="12"/>
  <c r="F342" i="12"/>
  <c r="F343" i="12"/>
  <c r="F344" i="12"/>
  <c r="F345" i="12"/>
  <c r="F346" i="12"/>
  <c r="F347" i="12"/>
  <c r="F348" i="12"/>
  <c r="F349" i="12"/>
  <c r="F350" i="12"/>
  <c r="F351" i="12"/>
  <c r="F352" i="12"/>
  <c r="F353" i="12"/>
  <c r="F354" i="12"/>
  <c r="F355" i="12"/>
  <c r="F356" i="12"/>
  <c r="F357" i="12"/>
  <c r="F358" i="12"/>
  <c r="F359" i="12"/>
  <c r="F360" i="12"/>
  <c r="F361" i="12"/>
  <c r="F362" i="12"/>
  <c r="F363" i="12"/>
  <c r="F364" i="12"/>
  <c r="F365" i="12"/>
  <c r="F366" i="12"/>
  <c r="F367" i="12"/>
  <c r="F368" i="12"/>
  <c r="F369" i="12"/>
  <c r="F370" i="12"/>
  <c r="F371" i="12"/>
  <c r="F372" i="12"/>
  <c r="F373" i="12"/>
  <c r="F374" i="12"/>
  <c r="F375" i="12"/>
  <c r="F376" i="12"/>
  <c r="F377" i="12"/>
  <c r="F378" i="12"/>
  <c r="F379" i="12"/>
  <c r="F380" i="12"/>
  <c r="F381" i="12"/>
  <c r="F382" i="12"/>
  <c r="F383" i="12"/>
  <c r="F384" i="12"/>
  <c r="F385" i="12"/>
  <c r="F386" i="12"/>
  <c r="F387" i="12"/>
  <c r="F388" i="12"/>
  <c r="F389" i="12"/>
  <c r="F390" i="12"/>
  <c r="F391" i="12"/>
  <c r="F392" i="12"/>
  <c r="F393" i="12"/>
  <c r="F394" i="12"/>
  <c r="F395" i="12"/>
  <c r="F396" i="12"/>
  <c r="F397" i="12"/>
  <c r="F398" i="12"/>
  <c r="F399" i="12"/>
  <c r="F400" i="12"/>
  <c r="F401" i="12"/>
  <c r="F402" i="12"/>
  <c r="F403" i="12"/>
  <c r="F404" i="12"/>
  <c r="F405" i="12"/>
  <c r="F406" i="12"/>
  <c r="F407" i="12"/>
  <c r="F408" i="12"/>
  <c r="F409" i="12"/>
  <c r="F410" i="12"/>
  <c r="F411" i="12"/>
  <c r="F412" i="12"/>
  <c r="F413" i="12"/>
  <c r="F414" i="12"/>
  <c r="F415" i="12"/>
  <c r="F416" i="12"/>
  <c r="F417" i="12"/>
  <c r="F418" i="12"/>
  <c r="F419" i="12"/>
  <c r="F420" i="12"/>
  <c r="F421" i="12"/>
  <c r="F422" i="12"/>
  <c r="F423" i="12"/>
  <c r="F424" i="12"/>
  <c r="F425" i="12"/>
  <c r="F426" i="12"/>
  <c r="F427" i="12"/>
  <c r="F428" i="12"/>
  <c r="F429" i="12"/>
  <c r="F430" i="12"/>
  <c r="F431" i="12"/>
  <c r="F432" i="12"/>
  <c r="F433" i="12"/>
  <c r="F434" i="12"/>
  <c r="F435" i="12"/>
  <c r="F436" i="12"/>
  <c r="F437" i="12"/>
  <c r="F438" i="12"/>
  <c r="F439" i="12"/>
  <c r="F440" i="12"/>
  <c r="F441" i="12"/>
  <c r="F442" i="12"/>
  <c r="F443" i="12"/>
  <c r="F444" i="12"/>
  <c r="F445" i="12"/>
  <c r="F446" i="12"/>
  <c r="F447" i="12"/>
  <c r="F448" i="12"/>
  <c r="F449" i="12"/>
  <c r="F450" i="12"/>
  <c r="F451" i="12"/>
  <c r="F452" i="12"/>
  <c r="F453" i="12"/>
  <c r="F454" i="12"/>
  <c r="F455" i="12"/>
  <c r="F456" i="12"/>
  <c r="F457" i="12"/>
  <c r="F458" i="12"/>
  <c r="F459" i="12"/>
  <c r="F460" i="12"/>
  <c r="F461" i="12"/>
  <c r="F462" i="12"/>
  <c r="F463" i="12"/>
  <c r="F464" i="12"/>
  <c r="F465" i="12"/>
  <c r="F466" i="12"/>
  <c r="F467" i="12"/>
  <c r="F468" i="12"/>
  <c r="F469" i="12"/>
  <c r="F470" i="12"/>
  <c r="F471" i="12"/>
  <c r="F472" i="12"/>
  <c r="F473" i="12"/>
  <c r="F474" i="12"/>
  <c r="F475" i="12"/>
  <c r="F476" i="12"/>
  <c r="F477" i="12"/>
  <c r="F478" i="12"/>
  <c r="F479" i="12"/>
  <c r="F480" i="12"/>
  <c r="F481" i="12"/>
  <c r="F482" i="12"/>
  <c r="F483" i="12"/>
  <c r="F484" i="12"/>
  <c r="F485" i="12"/>
  <c r="F486" i="12"/>
  <c r="F487" i="12"/>
  <c r="F488" i="12"/>
  <c r="F489" i="12"/>
  <c r="F490" i="12"/>
  <c r="F491" i="12"/>
  <c r="F492" i="12"/>
  <c r="F493" i="12"/>
  <c r="F494" i="12"/>
  <c r="F495" i="12"/>
  <c r="F496" i="12"/>
  <c r="F497" i="12"/>
  <c r="F498" i="12"/>
  <c r="F499" i="12"/>
  <c r="F500" i="12"/>
  <c r="F501" i="12"/>
  <c r="F502" i="12"/>
  <c r="F503" i="12"/>
  <c r="F504" i="12"/>
  <c r="F505" i="12"/>
  <c r="F506" i="12"/>
  <c r="F507" i="12"/>
  <c r="F508" i="12"/>
  <c r="F509" i="12"/>
  <c r="F510" i="12"/>
  <c r="F511" i="12"/>
  <c r="F512" i="12"/>
  <c r="F513" i="12"/>
  <c r="F514" i="12"/>
  <c r="F515" i="12"/>
  <c r="F516" i="12"/>
  <c r="F517" i="12"/>
  <c r="F518" i="12"/>
  <c r="F519" i="12"/>
  <c r="F520" i="12"/>
  <c r="F521" i="12"/>
  <c r="F522" i="12"/>
  <c r="F523" i="12"/>
  <c r="F524" i="12"/>
  <c r="F525" i="12"/>
  <c r="F526" i="12"/>
  <c r="F527" i="12"/>
  <c r="F528" i="12"/>
  <c r="F529" i="12"/>
  <c r="F530" i="12"/>
  <c r="F531" i="12"/>
  <c r="F532" i="12"/>
  <c r="F533" i="12"/>
  <c r="F534" i="12"/>
  <c r="F535" i="12"/>
  <c r="F536" i="12"/>
  <c r="F537" i="12"/>
  <c r="F538" i="12"/>
  <c r="F539" i="12"/>
  <c r="F540" i="12"/>
  <c r="F541" i="12"/>
  <c r="F542" i="12"/>
  <c r="F543" i="12"/>
  <c r="F544" i="12"/>
  <c r="F545" i="12"/>
  <c r="F546" i="12"/>
  <c r="F547" i="12"/>
  <c r="F548" i="12"/>
  <c r="F549" i="12"/>
  <c r="F550" i="12"/>
  <c r="F551" i="12"/>
  <c r="F552" i="12"/>
  <c r="F553" i="12"/>
  <c r="F554" i="12"/>
  <c r="F555" i="12"/>
  <c r="F556" i="12"/>
  <c r="F557" i="12"/>
  <c r="F558" i="12"/>
  <c r="F559" i="12"/>
  <c r="F560" i="12"/>
  <c r="F561" i="12"/>
  <c r="F562" i="12"/>
  <c r="F563" i="12"/>
  <c r="F564" i="12"/>
  <c r="F565" i="12"/>
  <c r="F566" i="12"/>
  <c r="F567" i="12"/>
  <c r="F568" i="12"/>
  <c r="F569" i="12"/>
  <c r="F570" i="12"/>
  <c r="F571" i="12"/>
  <c r="F572" i="12"/>
  <c r="F573" i="12"/>
  <c r="F574" i="12"/>
  <c r="F575" i="12"/>
  <c r="F576" i="12"/>
  <c r="F577" i="12"/>
  <c r="F578" i="12"/>
  <c r="F579" i="12"/>
  <c r="F580" i="12"/>
  <c r="F581" i="12"/>
  <c r="F582" i="12"/>
  <c r="F583" i="12"/>
  <c r="F584" i="12"/>
  <c r="F585" i="12"/>
  <c r="F586" i="12"/>
  <c r="F587" i="12"/>
  <c r="F588" i="12"/>
  <c r="F589" i="12"/>
  <c r="F590" i="12"/>
  <c r="F591" i="12"/>
  <c r="F592" i="12"/>
  <c r="F593" i="12"/>
  <c r="F594" i="12"/>
  <c r="F595" i="12"/>
  <c r="F596" i="12"/>
  <c r="F597" i="12"/>
  <c r="F598" i="12"/>
  <c r="F599" i="12"/>
  <c r="F600" i="12"/>
  <c r="F601" i="12"/>
  <c r="F602" i="12"/>
  <c r="F603" i="12"/>
  <c r="F604" i="12"/>
  <c r="F605" i="12"/>
  <c r="F606" i="12"/>
  <c r="F607" i="12"/>
  <c r="F608" i="12"/>
  <c r="F609" i="12"/>
  <c r="F610" i="12"/>
  <c r="F611" i="12"/>
  <c r="F612" i="12"/>
  <c r="F613" i="12"/>
  <c r="F614" i="12"/>
  <c r="F615" i="12"/>
  <c r="F616" i="12"/>
  <c r="F617" i="12"/>
  <c r="F618" i="12"/>
  <c r="F619" i="12"/>
  <c r="F620" i="12"/>
  <c r="F621" i="12"/>
  <c r="F622" i="12"/>
  <c r="F623" i="12"/>
  <c r="F624" i="12"/>
  <c r="F625" i="12"/>
  <c r="F626" i="12"/>
  <c r="F627" i="12"/>
  <c r="F628" i="12"/>
  <c r="F629" i="12"/>
  <c r="F630" i="12"/>
  <c r="F631" i="12"/>
  <c r="F632" i="12"/>
  <c r="F633" i="12"/>
  <c r="F634" i="12"/>
  <c r="F635" i="12"/>
  <c r="F636" i="12"/>
  <c r="F637" i="12"/>
  <c r="F638" i="12"/>
  <c r="F639" i="12"/>
  <c r="F640" i="12"/>
  <c r="F641" i="12"/>
  <c r="F642" i="12"/>
  <c r="F643" i="12"/>
  <c r="F644" i="12"/>
  <c r="F645" i="12"/>
  <c r="F646" i="12"/>
  <c r="F647" i="12"/>
  <c r="F648" i="12"/>
  <c r="F649" i="12"/>
  <c r="F650" i="12"/>
  <c r="F651" i="12"/>
  <c r="F652" i="12"/>
  <c r="F653" i="12"/>
  <c r="G644" i="12"/>
  <c r="G645" i="12"/>
  <c r="G646" i="12"/>
  <c r="G647" i="12"/>
  <c r="G648" i="12"/>
  <c r="G649" i="12"/>
  <c r="G650" i="12"/>
  <c r="G651" i="12"/>
  <c r="G652" i="12"/>
  <c r="G653" i="12"/>
  <c r="J384" i="11"/>
  <c r="D439" i="11"/>
  <c r="D432" i="11"/>
  <c r="J165" i="11"/>
  <c r="J43" i="11"/>
  <c r="D385" i="11"/>
  <c r="D45" i="11"/>
  <c r="D77" i="11"/>
  <c r="D103" i="11"/>
  <c r="D41" i="11"/>
  <c r="D43" i="11"/>
  <c r="D71" i="11"/>
  <c r="D102" i="11"/>
  <c r="J103" i="11"/>
  <c r="D107" i="11"/>
  <c r="J105" i="11"/>
  <c r="J106" i="11"/>
  <c r="J107" i="11"/>
  <c r="J108" i="11"/>
  <c r="D436" i="11"/>
  <c r="J263" i="11"/>
  <c r="J411" i="11"/>
  <c r="D410" i="11"/>
  <c r="J252" i="11"/>
  <c r="D252" i="11"/>
  <c r="J221" i="11"/>
  <c r="J223" i="11"/>
  <c r="D221" i="11"/>
  <c r="D224" i="11"/>
  <c r="D225" i="11"/>
  <c r="D401" i="11"/>
  <c r="D402" i="11"/>
  <c r="D403" i="11"/>
  <c r="D404" i="11"/>
  <c r="J257" i="11"/>
  <c r="G87" i="12"/>
  <c r="J258" i="11" s="1"/>
  <c r="G88" i="12"/>
  <c r="D18" i="11" s="1"/>
  <c r="G89" i="12"/>
  <c r="G90" i="12"/>
  <c r="D15" i="11" s="1"/>
  <c r="G91" i="12"/>
  <c r="D16" i="11" s="1"/>
  <c r="G92" i="12"/>
  <c r="D17" i="11" s="1"/>
  <c r="G93" i="12"/>
  <c r="G94" i="12"/>
  <c r="D162" i="11" s="1"/>
  <c r="G95" i="12"/>
  <c r="J133" i="11" s="1"/>
  <c r="G96" i="12"/>
  <c r="D164" i="11" s="1"/>
  <c r="G97" i="12"/>
  <c r="D165" i="11" s="1"/>
  <c r="G98" i="12"/>
  <c r="G99" i="12"/>
  <c r="G100" i="12"/>
  <c r="G101" i="12"/>
  <c r="J251" i="11" s="1"/>
  <c r="G102" i="12"/>
  <c r="J255" i="11" s="1"/>
  <c r="G103" i="12"/>
  <c r="G104" i="12"/>
  <c r="G105" i="12"/>
  <c r="J254" i="11" s="1"/>
  <c r="G106" i="12"/>
  <c r="G107" i="12"/>
  <c r="G108" i="12"/>
  <c r="J282" i="11" s="1"/>
  <c r="G109" i="12"/>
  <c r="J313" i="11" s="1"/>
  <c r="G110" i="12"/>
  <c r="G111" i="12"/>
  <c r="D374" i="11" s="1"/>
  <c r="G112" i="12"/>
  <c r="G113" i="12"/>
  <c r="G114" i="12"/>
  <c r="D375" i="11" s="1"/>
  <c r="G115" i="12"/>
  <c r="J346" i="11" s="1"/>
  <c r="G116" i="12"/>
  <c r="G117" i="12"/>
  <c r="J317" i="11" s="1"/>
  <c r="G118" i="12"/>
  <c r="D378" i="11" s="1"/>
  <c r="G119" i="12"/>
  <c r="G120" i="12"/>
  <c r="G121" i="12"/>
  <c r="D352" i="11" s="1"/>
  <c r="G122" i="12"/>
  <c r="G123" i="12"/>
  <c r="J380" i="11" s="1"/>
  <c r="G124" i="12"/>
  <c r="D349" i="11" s="1"/>
  <c r="G125" i="12"/>
  <c r="G126" i="12"/>
  <c r="J382" i="11" s="1"/>
  <c r="G127" i="12"/>
  <c r="G128" i="12"/>
  <c r="J342" i="11" s="1"/>
  <c r="G129" i="12"/>
  <c r="G130" i="12"/>
  <c r="J256" i="11" s="1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G173" i="12"/>
  <c r="G174" i="12"/>
  <c r="G175" i="12"/>
  <c r="G176" i="12"/>
  <c r="G177" i="12"/>
  <c r="G178" i="12"/>
  <c r="G179" i="12"/>
  <c r="G180" i="12"/>
  <c r="G181" i="12"/>
  <c r="G182" i="12"/>
  <c r="G183" i="12"/>
  <c r="G184" i="12"/>
  <c r="G185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201" i="12"/>
  <c r="G202" i="12"/>
  <c r="G203" i="12"/>
  <c r="G204" i="12"/>
  <c r="G205" i="12"/>
  <c r="G206" i="12"/>
  <c r="G207" i="12"/>
  <c r="G208" i="12"/>
  <c r="G209" i="12"/>
  <c r="G210" i="12"/>
  <c r="G211" i="12"/>
  <c r="G212" i="12"/>
  <c r="G213" i="12"/>
  <c r="G214" i="12"/>
  <c r="G215" i="12"/>
  <c r="G216" i="12"/>
  <c r="G217" i="12"/>
  <c r="G218" i="12"/>
  <c r="G219" i="12"/>
  <c r="G220" i="12"/>
  <c r="G221" i="12"/>
  <c r="G222" i="12"/>
  <c r="G223" i="12"/>
  <c r="G224" i="12"/>
  <c r="G225" i="12"/>
  <c r="G226" i="12"/>
  <c r="G227" i="12"/>
  <c r="G228" i="12"/>
  <c r="G229" i="12"/>
  <c r="G230" i="12"/>
  <c r="G231" i="12"/>
  <c r="G232" i="12"/>
  <c r="G233" i="12"/>
  <c r="G234" i="12"/>
  <c r="G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49" i="12"/>
  <c r="G250" i="12"/>
  <c r="G251" i="12"/>
  <c r="G252" i="12"/>
  <c r="G253" i="12"/>
  <c r="G254" i="12"/>
  <c r="G255" i="12"/>
  <c r="G256" i="12"/>
  <c r="G257" i="12"/>
  <c r="G258" i="12"/>
  <c r="G259" i="12"/>
  <c r="G260" i="12"/>
  <c r="G261" i="12"/>
  <c r="G262" i="12"/>
  <c r="G263" i="12"/>
  <c r="G264" i="12"/>
  <c r="G265" i="12"/>
  <c r="G266" i="12"/>
  <c r="G267" i="12"/>
  <c r="G268" i="12"/>
  <c r="G269" i="12"/>
  <c r="G270" i="12"/>
  <c r="G271" i="12"/>
  <c r="G272" i="12"/>
  <c r="G273" i="12"/>
  <c r="G274" i="12"/>
  <c r="G275" i="12"/>
  <c r="G276" i="12"/>
  <c r="G277" i="12"/>
  <c r="G278" i="12"/>
  <c r="G279" i="12"/>
  <c r="G280" i="12"/>
  <c r="G281" i="12"/>
  <c r="G282" i="12"/>
  <c r="G283" i="12"/>
  <c r="G284" i="12"/>
  <c r="G285" i="12"/>
  <c r="G286" i="12"/>
  <c r="G287" i="12"/>
  <c r="G288" i="12"/>
  <c r="G289" i="12"/>
  <c r="G290" i="12"/>
  <c r="G291" i="12"/>
  <c r="G292" i="12"/>
  <c r="G293" i="12"/>
  <c r="G294" i="12"/>
  <c r="G295" i="12"/>
  <c r="G296" i="12"/>
  <c r="G297" i="12"/>
  <c r="G298" i="12"/>
  <c r="G299" i="12"/>
  <c r="G300" i="12"/>
  <c r="G301" i="12"/>
  <c r="G302" i="12"/>
  <c r="G303" i="12"/>
  <c r="G304" i="12"/>
  <c r="G305" i="12"/>
  <c r="G306" i="12"/>
  <c r="G307" i="12"/>
  <c r="G308" i="12"/>
  <c r="G309" i="12"/>
  <c r="G310" i="12"/>
  <c r="G311" i="12"/>
  <c r="G312" i="12"/>
  <c r="G313" i="12"/>
  <c r="G314" i="12"/>
  <c r="G315" i="12"/>
  <c r="G316" i="12"/>
  <c r="G317" i="12"/>
  <c r="G318" i="12"/>
  <c r="G319" i="12"/>
  <c r="G320" i="12"/>
  <c r="G321" i="12"/>
  <c r="G322" i="12"/>
  <c r="G323" i="12"/>
  <c r="G324" i="12"/>
  <c r="G325" i="12"/>
  <c r="G326" i="12"/>
  <c r="G327" i="12"/>
  <c r="G328" i="12"/>
  <c r="G329" i="12"/>
  <c r="G330" i="12"/>
  <c r="G331" i="12"/>
  <c r="G332" i="12"/>
  <c r="G333" i="12"/>
  <c r="G334" i="12"/>
  <c r="G335" i="12"/>
  <c r="G336" i="12"/>
  <c r="G337" i="12"/>
  <c r="G338" i="12"/>
  <c r="G339" i="12"/>
  <c r="G340" i="12"/>
  <c r="G341" i="12"/>
  <c r="G342" i="12"/>
  <c r="G343" i="12"/>
  <c r="G344" i="12"/>
  <c r="G345" i="12"/>
  <c r="G346" i="12"/>
  <c r="G347" i="12"/>
  <c r="G348" i="12"/>
  <c r="G349" i="12"/>
  <c r="G350" i="12"/>
  <c r="G351" i="12"/>
  <c r="G352" i="12"/>
  <c r="G353" i="12"/>
  <c r="G354" i="12"/>
  <c r="G355" i="12"/>
  <c r="G356" i="12"/>
  <c r="G357" i="12"/>
  <c r="G358" i="12"/>
  <c r="G359" i="12"/>
  <c r="G360" i="12"/>
  <c r="G361" i="12"/>
  <c r="G362" i="12"/>
  <c r="G363" i="12"/>
  <c r="G364" i="12"/>
  <c r="G365" i="12"/>
  <c r="G366" i="12"/>
  <c r="G367" i="12"/>
  <c r="G368" i="12"/>
  <c r="G369" i="12"/>
  <c r="G370" i="12"/>
  <c r="G371" i="12"/>
  <c r="G372" i="12"/>
  <c r="G373" i="12"/>
  <c r="G374" i="12"/>
  <c r="G375" i="12"/>
  <c r="G376" i="12"/>
  <c r="G377" i="12"/>
  <c r="G378" i="12"/>
  <c r="G379" i="12"/>
  <c r="G380" i="12"/>
  <c r="G381" i="12"/>
  <c r="G382" i="12"/>
  <c r="G383" i="12"/>
  <c r="G384" i="12"/>
  <c r="G385" i="12"/>
  <c r="G386" i="12"/>
  <c r="G387" i="12"/>
  <c r="G388" i="12"/>
  <c r="G389" i="12"/>
  <c r="G390" i="12"/>
  <c r="G391" i="12"/>
  <c r="G392" i="12"/>
  <c r="G393" i="12"/>
  <c r="G394" i="12"/>
  <c r="G395" i="12"/>
  <c r="G396" i="12"/>
  <c r="G397" i="12"/>
  <c r="G398" i="12"/>
  <c r="G399" i="12"/>
  <c r="G400" i="12"/>
  <c r="G401" i="12"/>
  <c r="G402" i="12"/>
  <c r="G403" i="12"/>
  <c r="G404" i="12"/>
  <c r="G405" i="12"/>
  <c r="G406" i="12"/>
  <c r="G407" i="12"/>
  <c r="G408" i="12"/>
  <c r="G409" i="12"/>
  <c r="G410" i="12"/>
  <c r="G411" i="12"/>
  <c r="G412" i="12"/>
  <c r="G413" i="12"/>
  <c r="G414" i="12"/>
  <c r="G415" i="12"/>
  <c r="G416" i="12"/>
  <c r="G417" i="12"/>
  <c r="G418" i="12"/>
  <c r="G419" i="12"/>
  <c r="G420" i="12"/>
  <c r="G421" i="12"/>
  <c r="G422" i="12"/>
  <c r="G423" i="12"/>
  <c r="G424" i="12"/>
  <c r="G425" i="12"/>
  <c r="G426" i="12"/>
  <c r="G427" i="12"/>
  <c r="G428" i="12"/>
  <c r="G429" i="12"/>
  <c r="G430" i="12"/>
  <c r="G431" i="12"/>
  <c r="G432" i="12"/>
  <c r="G433" i="12"/>
  <c r="G434" i="12"/>
  <c r="G435" i="12"/>
  <c r="G436" i="12"/>
  <c r="G437" i="12"/>
  <c r="G438" i="12"/>
  <c r="G439" i="12"/>
  <c r="G440" i="12"/>
  <c r="G441" i="12"/>
  <c r="G442" i="12"/>
  <c r="G443" i="12"/>
  <c r="G444" i="12"/>
  <c r="G445" i="12"/>
  <c r="G446" i="12"/>
  <c r="G447" i="12"/>
  <c r="G448" i="12"/>
  <c r="G449" i="12"/>
  <c r="G450" i="12"/>
  <c r="G451" i="12"/>
  <c r="G452" i="12"/>
  <c r="G453" i="12"/>
  <c r="G454" i="12"/>
  <c r="G455" i="12"/>
  <c r="G456" i="12"/>
  <c r="G457" i="12"/>
  <c r="G458" i="12"/>
  <c r="G459" i="12"/>
  <c r="G460" i="12"/>
  <c r="G461" i="12"/>
  <c r="G462" i="12"/>
  <c r="G463" i="12"/>
  <c r="G464" i="12"/>
  <c r="G465" i="12"/>
  <c r="G466" i="12"/>
  <c r="G467" i="12"/>
  <c r="G468" i="12"/>
  <c r="G469" i="12"/>
  <c r="G470" i="12"/>
  <c r="G471" i="12"/>
  <c r="G472" i="12"/>
  <c r="G473" i="12"/>
  <c r="G474" i="12"/>
  <c r="G475" i="12"/>
  <c r="G476" i="12"/>
  <c r="G477" i="12"/>
  <c r="G478" i="12"/>
  <c r="G479" i="12"/>
  <c r="G480" i="12"/>
  <c r="G481" i="12"/>
  <c r="G482" i="12"/>
  <c r="G483" i="12"/>
  <c r="G484" i="12"/>
  <c r="G485" i="12"/>
  <c r="G486" i="12"/>
  <c r="G487" i="12"/>
  <c r="G488" i="12"/>
  <c r="G489" i="12"/>
  <c r="G490" i="12"/>
  <c r="G491" i="12"/>
  <c r="G492" i="12"/>
  <c r="G493" i="12"/>
  <c r="G494" i="12"/>
  <c r="G495" i="12"/>
  <c r="G496" i="12"/>
  <c r="G497" i="12"/>
  <c r="G498" i="12"/>
  <c r="G499" i="12"/>
  <c r="G500" i="12"/>
  <c r="G501" i="12"/>
  <c r="G502" i="12"/>
  <c r="G503" i="12"/>
  <c r="G504" i="12"/>
  <c r="G505" i="12"/>
  <c r="G506" i="12"/>
  <c r="G507" i="12"/>
  <c r="G508" i="12"/>
  <c r="G509" i="12"/>
  <c r="G510" i="12"/>
  <c r="G511" i="12"/>
  <c r="G512" i="12"/>
  <c r="G513" i="12"/>
  <c r="G514" i="12"/>
  <c r="G515" i="12"/>
  <c r="G516" i="12"/>
  <c r="G517" i="12"/>
  <c r="G518" i="12"/>
  <c r="G519" i="12"/>
  <c r="G520" i="12"/>
  <c r="G521" i="12"/>
  <c r="G522" i="12"/>
  <c r="G523" i="12"/>
  <c r="G524" i="12"/>
  <c r="G525" i="12"/>
  <c r="G526" i="12"/>
  <c r="G527" i="12"/>
  <c r="G528" i="12"/>
  <c r="G529" i="12"/>
  <c r="G530" i="12"/>
  <c r="G531" i="12"/>
  <c r="G532" i="12"/>
  <c r="G533" i="12"/>
  <c r="G534" i="12"/>
  <c r="G535" i="12"/>
  <c r="G536" i="12"/>
  <c r="G537" i="12"/>
  <c r="G538" i="12"/>
  <c r="G539" i="12"/>
  <c r="G540" i="12"/>
  <c r="G541" i="12"/>
  <c r="G542" i="12"/>
  <c r="G543" i="12"/>
  <c r="G544" i="12"/>
  <c r="G545" i="12"/>
  <c r="G546" i="12"/>
  <c r="G547" i="12"/>
  <c r="G548" i="12"/>
  <c r="G549" i="12"/>
  <c r="G550" i="12"/>
  <c r="G551" i="12"/>
  <c r="G552" i="12"/>
  <c r="G553" i="12"/>
  <c r="G554" i="12"/>
  <c r="G555" i="12"/>
  <c r="G556" i="12"/>
  <c r="G557" i="12"/>
  <c r="G558" i="12"/>
  <c r="G559" i="12"/>
  <c r="G560" i="12"/>
  <c r="G561" i="12"/>
  <c r="G562" i="12"/>
  <c r="G563" i="12"/>
  <c r="G564" i="12"/>
  <c r="G565" i="12"/>
  <c r="G566" i="12"/>
  <c r="G567" i="12"/>
  <c r="G568" i="12"/>
  <c r="G569" i="12"/>
  <c r="G570" i="12"/>
  <c r="G571" i="12"/>
  <c r="G572" i="12"/>
  <c r="G573" i="12"/>
  <c r="G574" i="12"/>
  <c r="G575" i="12"/>
  <c r="G576" i="12"/>
  <c r="G577" i="12"/>
  <c r="G578" i="12"/>
  <c r="G579" i="12"/>
  <c r="G580" i="12"/>
  <c r="G581" i="12"/>
  <c r="G582" i="12"/>
  <c r="G583" i="12"/>
  <c r="G584" i="12"/>
  <c r="G585" i="12"/>
  <c r="G586" i="12"/>
  <c r="G587" i="12"/>
  <c r="G588" i="12"/>
  <c r="G589" i="12"/>
  <c r="G590" i="12"/>
  <c r="G591" i="12"/>
  <c r="G592" i="12"/>
  <c r="G593" i="12"/>
  <c r="G594" i="12"/>
  <c r="G595" i="12"/>
  <c r="G596" i="12"/>
  <c r="G597" i="12"/>
  <c r="G598" i="12"/>
  <c r="G599" i="12"/>
  <c r="G600" i="12"/>
  <c r="G601" i="12"/>
  <c r="G602" i="12"/>
  <c r="G603" i="12"/>
  <c r="G604" i="12"/>
  <c r="G605" i="12"/>
  <c r="G606" i="12"/>
  <c r="G607" i="12"/>
  <c r="G608" i="12"/>
  <c r="G609" i="12"/>
  <c r="G610" i="12"/>
  <c r="G611" i="12"/>
  <c r="G612" i="12"/>
  <c r="G613" i="12"/>
  <c r="G614" i="12"/>
  <c r="G615" i="12"/>
  <c r="G616" i="12"/>
  <c r="G617" i="12"/>
  <c r="G618" i="12"/>
  <c r="G619" i="12"/>
  <c r="G620" i="12"/>
  <c r="G621" i="12"/>
  <c r="G622" i="12"/>
  <c r="G623" i="12"/>
  <c r="G624" i="12"/>
  <c r="G625" i="12"/>
  <c r="G626" i="12"/>
  <c r="G627" i="12"/>
  <c r="G628" i="12"/>
  <c r="G629" i="12"/>
  <c r="G630" i="12"/>
  <c r="G631" i="12"/>
  <c r="G632" i="12"/>
  <c r="G633" i="12"/>
  <c r="G634" i="12"/>
  <c r="G635" i="12"/>
  <c r="G636" i="12"/>
  <c r="G637" i="12"/>
  <c r="G638" i="12"/>
  <c r="G639" i="12"/>
  <c r="G640" i="12"/>
  <c r="G641" i="12"/>
  <c r="G642" i="12"/>
  <c r="G643" i="12"/>
  <c r="L259" i="11" l="1"/>
  <c r="F18" i="11"/>
  <c r="F132" i="11"/>
  <c r="F17" i="11"/>
  <c r="J260" i="11"/>
  <c r="D14" i="11"/>
  <c r="L164" i="11"/>
  <c r="F14" i="11"/>
  <c r="F26" i="11" s="1"/>
  <c r="D409" i="11"/>
  <c r="J409" i="11"/>
  <c r="L409" i="11"/>
  <c r="L416" i="11" s="1"/>
  <c r="F291" i="11"/>
  <c r="F409" i="11"/>
  <c r="D292" i="11"/>
  <c r="F292" i="11"/>
  <c r="F384" i="11"/>
  <c r="F528" i="11"/>
  <c r="J552" i="11"/>
  <c r="F552" i="11"/>
  <c r="F566" i="11" s="1"/>
  <c r="L552" i="11"/>
  <c r="D552" i="11"/>
  <c r="J500" i="11"/>
  <c r="J170" i="11"/>
  <c r="J201" i="11"/>
  <c r="J226" i="11"/>
  <c r="D254" i="11"/>
  <c r="D342" i="11"/>
  <c r="J403" i="11"/>
  <c r="D192" i="11"/>
  <c r="J104" i="11"/>
  <c r="D137" i="11"/>
  <c r="D230" i="11"/>
  <c r="D314" i="11"/>
  <c r="L137" i="11"/>
  <c r="L283" i="11"/>
  <c r="L341" i="11"/>
  <c r="F252" i="11"/>
  <c r="F105" i="11"/>
  <c r="D101" i="11"/>
  <c r="D42" i="11"/>
  <c r="F191" i="11"/>
  <c r="F206" i="11" s="1"/>
  <c r="D161" i="11"/>
  <c r="J73" i="11"/>
  <c r="J41" i="11"/>
  <c r="D253" i="11"/>
  <c r="F107" i="11"/>
  <c r="D73" i="11"/>
  <c r="F73" i="11"/>
  <c r="L41" i="11"/>
  <c r="F42" i="11"/>
  <c r="L73" i="11"/>
  <c r="D251" i="11"/>
  <c r="F251" i="11"/>
  <c r="L281" i="11"/>
  <c r="L74" i="11"/>
  <c r="F281" i="11"/>
  <c r="L191" i="11"/>
  <c r="L253" i="11"/>
  <c r="F222" i="11"/>
  <c r="F236" i="11" s="1"/>
  <c r="L222" i="11"/>
  <c r="L133" i="11"/>
  <c r="F163" i="11"/>
  <c r="F176" i="11" s="1"/>
  <c r="D163" i="11"/>
  <c r="J253" i="11"/>
  <c r="J163" i="11"/>
  <c r="D222" i="11"/>
  <c r="J222" i="11"/>
  <c r="L134" i="11"/>
  <c r="L223" i="11"/>
  <c r="L252" i="11"/>
  <c r="F253" i="11"/>
  <c r="D105" i="11"/>
  <c r="F104" i="11"/>
  <c r="F103" i="11"/>
  <c r="D106" i="11"/>
  <c r="D193" i="11"/>
  <c r="F77" i="11"/>
  <c r="D76" i="11"/>
  <c r="L103" i="11"/>
  <c r="F102" i="11"/>
  <c r="F108" i="11"/>
  <c r="F131" i="11"/>
  <c r="F146" i="11" s="1"/>
  <c r="D131" i="11"/>
  <c r="D108" i="11"/>
  <c r="F41" i="11"/>
  <c r="D75" i="11"/>
  <c r="F75" i="11"/>
  <c r="D74" i="11"/>
  <c r="J71" i="11"/>
  <c r="F101" i="11"/>
  <c r="L102" i="11"/>
  <c r="J72" i="11"/>
  <c r="J371" i="11"/>
  <c r="D341" i="11"/>
  <c r="D311" i="11"/>
  <c r="D281" i="11"/>
  <c r="J44" i="11"/>
  <c r="D104" i="11"/>
  <c r="L131" i="11"/>
  <c r="L260" i="11"/>
  <c r="D283" i="11"/>
  <c r="D286" i="11"/>
  <c r="F289" i="11"/>
  <c r="J281" i="11"/>
  <c r="L287" i="11"/>
  <c r="J289" i="11"/>
  <c r="L290" i="11"/>
  <c r="D320" i="11"/>
  <c r="L313" i="11"/>
  <c r="J315" i="11"/>
  <c r="J318" i="11"/>
  <c r="L321" i="11"/>
  <c r="F345" i="11"/>
  <c r="D347" i="11"/>
  <c r="F348" i="11"/>
  <c r="F350" i="11"/>
  <c r="J341" i="11"/>
  <c r="L352" i="11"/>
  <c r="D371" i="11"/>
  <c r="F377" i="11"/>
  <c r="F381" i="11"/>
  <c r="D383" i="11"/>
  <c r="L377" i="11"/>
  <c r="J261" i="11"/>
  <c r="J193" i="11"/>
  <c r="L322" i="11"/>
  <c r="F290" i="11"/>
  <c r="F72" i="11"/>
  <c r="L351" i="11"/>
  <c r="F353" i="11"/>
  <c r="F320" i="11"/>
  <c r="D381" i="11"/>
  <c r="J350" i="11"/>
  <c r="J321" i="11"/>
  <c r="D289" i="11"/>
  <c r="L372" i="11"/>
  <c r="F312" i="11"/>
  <c r="F342" i="11"/>
  <c r="F282" i="11"/>
  <c r="F74" i="11"/>
  <c r="L72" i="11"/>
  <c r="J74" i="11"/>
  <c r="L163" i="11"/>
  <c r="D288" i="11"/>
  <c r="J320" i="11"/>
  <c r="D373" i="11"/>
  <c r="F383" i="11"/>
  <c r="J373" i="11"/>
  <c r="L379" i="11"/>
  <c r="J286" i="11"/>
  <c r="F317" i="11"/>
  <c r="F352" i="11"/>
  <c r="J343" i="11"/>
  <c r="J348" i="11"/>
  <c r="J351" i="11"/>
  <c r="L384" i="11"/>
  <c r="J379" i="11"/>
  <c r="D319" i="11"/>
  <c r="J287" i="11"/>
  <c r="D345" i="11"/>
  <c r="D285" i="11"/>
  <c r="L376" i="11"/>
  <c r="F316" i="11"/>
  <c r="L284" i="11"/>
  <c r="J42" i="11"/>
  <c r="J132" i="11"/>
  <c r="J162" i="11"/>
  <c r="J192" i="11"/>
  <c r="D282" i="11"/>
  <c r="D287" i="11"/>
  <c r="F288" i="11"/>
  <c r="D290" i="11"/>
  <c r="J285" i="11"/>
  <c r="L286" i="11"/>
  <c r="J288" i="11"/>
  <c r="F311" i="11"/>
  <c r="D313" i="11"/>
  <c r="F314" i="11"/>
  <c r="D316" i="11"/>
  <c r="F319" i="11"/>
  <c r="D321" i="11"/>
  <c r="J311" i="11"/>
  <c r="L312" i="11"/>
  <c r="J314" i="11"/>
  <c r="L317" i="11"/>
  <c r="J319" i="11"/>
  <c r="L320" i="11"/>
  <c r="J322" i="11"/>
  <c r="F341" i="11"/>
  <c r="D343" i="11"/>
  <c r="F344" i="11"/>
  <c r="D346" i="11"/>
  <c r="D351" i="11"/>
  <c r="F354" i="11"/>
  <c r="J345" i="11"/>
  <c r="L348" i="11"/>
  <c r="D372" i="11"/>
  <c r="F373" i="11"/>
  <c r="D380" i="11"/>
  <c r="D382" i="11"/>
  <c r="F385" i="11"/>
  <c r="J378" i="11"/>
  <c r="L381" i="11"/>
  <c r="J383" i="11"/>
  <c r="J375" i="11"/>
  <c r="D315" i="11"/>
  <c r="J283" i="11"/>
  <c r="L343" i="11"/>
  <c r="L288" i="11"/>
  <c r="L289" i="11"/>
  <c r="F347" i="11"/>
  <c r="D354" i="11"/>
  <c r="L349" i="11"/>
  <c r="J381" i="11"/>
  <c r="D44" i="11"/>
  <c r="F346" i="11"/>
  <c r="L318" i="11"/>
  <c r="F286" i="11"/>
  <c r="F44" i="11"/>
  <c r="L42" i="11"/>
  <c r="D72" i="11"/>
  <c r="J131" i="11"/>
  <c r="L132" i="11"/>
  <c r="J161" i="11"/>
  <c r="L162" i="11"/>
  <c r="J164" i="11"/>
  <c r="J191" i="11"/>
  <c r="L192" i="11"/>
  <c r="D284" i="11"/>
  <c r="F287" i="11"/>
  <c r="L285" i="11"/>
  <c r="J290" i="11"/>
  <c r="F313" i="11"/>
  <c r="D318" i="11"/>
  <c r="F321" i="11"/>
  <c r="L311" i="11"/>
  <c r="J316" i="11"/>
  <c r="L319" i="11"/>
  <c r="F343" i="11"/>
  <c r="D348" i="11"/>
  <c r="D350" i="11"/>
  <c r="F351" i="11"/>
  <c r="D353" i="11"/>
  <c r="L342" i="11"/>
  <c r="J344" i="11"/>
  <c r="L345" i="11"/>
  <c r="J347" i="11"/>
  <c r="J352" i="11"/>
  <c r="F372" i="11"/>
  <c r="D377" i="11"/>
  <c r="D384" i="11"/>
  <c r="J372" i="11"/>
  <c r="L375" i="11"/>
  <c r="J377" i="11"/>
  <c r="L378" i="11"/>
  <c r="J385" i="11"/>
  <c r="F380" i="11"/>
  <c r="L695" i="11"/>
  <c r="L95" i="11"/>
  <c r="L185" i="11"/>
  <c r="F485" i="11"/>
  <c r="L485" i="11"/>
  <c r="L545" i="11"/>
  <c r="L575" i="11"/>
  <c r="L605" i="11"/>
  <c r="L665" i="11"/>
  <c r="L725" i="11"/>
  <c r="L755" i="11"/>
  <c r="L785" i="11"/>
  <c r="L815" i="11"/>
  <c r="L845" i="11"/>
  <c r="L875" i="11"/>
  <c r="L905" i="11"/>
  <c r="L935" i="11"/>
  <c r="L965" i="11"/>
  <c r="L995" i="11"/>
  <c r="L1025" i="11"/>
  <c r="L1055" i="11"/>
  <c r="F185" i="11"/>
  <c r="F695" i="11"/>
  <c r="F995" i="11"/>
  <c r="F455" i="11"/>
  <c r="F515" i="11"/>
  <c r="F545" i="11"/>
  <c r="F575" i="11"/>
  <c r="F665" i="11"/>
  <c r="F725" i="11"/>
  <c r="F755" i="11"/>
  <c r="F785" i="11"/>
  <c r="F815" i="11"/>
  <c r="F845" i="11"/>
  <c r="F875" i="11"/>
  <c r="F905" i="11"/>
  <c r="F935" i="11"/>
  <c r="F965" i="11"/>
  <c r="F1025" i="11"/>
  <c r="F1055" i="11"/>
  <c r="L506" i="11"/>
  <c r="L536" i="11"/>
  <c r="L566" i="11"/>
  <c r="L626" i="11"/>
  <c r="L656" i="11"/>
  <c r="L686" i="11"/>
  <c r="L596" i="11"/>
  <c r="L606" i="11" s="1"/>
  <c r="F416" i="11"/>
  <c r="F446" i="11"/>
  <c r="F476" i="11"/>
  <c r="F506" i="11"/>
  <c r="F536" i="11"/>
  <c r="F596" i="11"/>
  <c r="F626" i="11"/>
  <c r="F656" i="11"/>
  <c r="F686" i="11"/>
  <c r="F716" i="11"/>
  <c r="F746" i="11"/>
  <c r="F776" i="11"/>
  <c r="F806" i="11"/>
  <c r="F836" i="11"/>
  <c r="F866" i="11"/>
  <c r="F896" i="11"/>
  <c r="F926" i="11"/>
  <c r="F956" i="11"/>
  <c r="F986" i="11"/>
  <c r="F1016" i="11"/>
  <c r="F1046" i="11"/>
  <c r="L446" i="11"/>
  <c r="L476" i="11"/>
  <c r="L716" i="11"/>
  <c r="L746" i="11"/>
  <c r="L776" i="11"/>
  <c r="L806" i="11"/>
  <c r="L836" i="11"/>
  <c r="L866" i="11"/>
  <c r="L896" i="11"/>
  <c r="L926" i="11"/>
  <c r="L956" i="11"/>
  <c r="L986" i="11"/>
  <c r="L1016" i="11"/>
  <c r="L1046" i="11"/>
  <c r="F996" i="11" l="1"/>
  <c r="F266" i="11"/>
  <c r="L176" i="11"/>
  <c r="L186" i="11" s="1"/>
  <c r="L486" i="11"/>
  <c r="L56" i="11"/>
  <c r="L266" i="11"/>
  <c r="L236" i="11"/>
  <c r="L206" i="11"/>
  <c r="F116" i="11"/>
  <c r="F56" i="11"/>
  <c r="L386" i="11"/>
  <c r="L356" i="11"/>
  <c r="L326" i="11"/>
  <c r="L296" i="11"/>
  <c r="F296" i="11"/>
  <c r="L146" i="11"/>
  <c r="F326" i="11"/>
  <c r="F86" i="11"/>
  <c r="F356" i="11"/>
  <c r="F546" i="11"/>
  <c r="F1026" i="11"/>
  <c r="L666" i="11"/>
  <c r="F846" i="11"/>
  <c r="F486" i="11"/>
  <c r="F456" i="11"/>
  <c r="F1056" i="11"/>
  <c r="F726" i="11"/>
  <c r="L576" i="11"/>
  <c r="F186" i="11"/>
  <c r="L1026" i="11"/>
  <c r="L906" i="11"/>
  <c r="L786" i="11"/>
  <c r="F966" i="11"/>
  <c r="L696" i="11"/>
  <c r="F936" i="11"/>
  <c r="F816" i="11"/>
  <c r="F696" i="11"/>
  <c r="L996" i="11"/>
  <c r="L876" i="11"/>
  <c r="L756" i="11"/>
  <c r="F906" i="11"/>
  <c r="F786" i="11"/>
  <c r="F666" i="11"/>
  <c r="L966" i="11"/>
  <c r="L846" i="11"/>
  <c r="L726" i="11"/>
  <c r="F516" i="11"/>
  <c r="F876" i="11"/>
  <c r="F756" i="11"/>
  <c r="L1056" i="11"/>
  <c r="L936" i="11"/>
  <c r="L816" i="11"/>
  <c r="F576" i="11"/>
  <c r="L546" i="11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61" i="6"/>
  <c r="G61" i="6" s="1"/>
  <c r="L208" i="11" l="1"/>
  <c r="L215" i="11" s="1"/>
  <c r="L216" i="11" s="1"/>
  <c r="J208" i="11"/>
  <c r="F238" i="11"/>
  <c r="F245" i="11" s="1"/>
  <c r="F246" i="11" s="1"/>
  <c r="D238" i="11"/>
  <c r="B7" i="5"/>
  <c r="B16" i="5"/>
  <c r="B18" i="5" l="1"/>
  <c r="I9" i="5"/>
  <c r="I10" i="5"/>
  <c r="I11" i="5"/>
  <c r="I15" i="5"/>
  <c r="I12" i="5"/>
  <c r="I16" i="5"/>
  <c r="I17" i="5"/>
  <c r="I14" i="5"/>
  <c r="I18" i="5"/>
  <c r="I13" i="5"/>
  <c r="B20" i="5"/>
  <c r="F34" i="11"/>
  <c r="D34" i="11"/>
  <c r="C34" i="11"/>
  <c r="F33" i="11"/>
  <c r="D33" i="11"/>
  <c r="C33" i="11"/>
  <c r="H12" i="6"/>
  <c r="H15" i="6"/>
  <c r="H16" i="6"/>
  <c r="H20" i="6"/>
  <c r="H23" i="6"/>
  <c r="H24" i="6"/>
  <c r="H27" i="6"/>
  <c r="H28" i="6"/>
  <c r="H32" i="6"/>
  <c r="H35" i="6"/>
  <c r="H36" i="6"/>
  <c r="H40" i="6"/>
  <c r="H43" i="6"/>
  <c r="H44" i="6"/>
  <c r="F46" i="6"/>
  <c r="H46" i="6" s="1"/>
  <c r="F47" i="6"/>
  <c r="G47" i="6" s="1"/>
  <c r="F48" i="6"/>
  <c r="H48" i="6" s="1"/>
  <c r="F49" i="6"/>
  <c r="H49" i="6" s="1"/>
  <c r="F50" i="6"/>
  <c r="H50" i="6" s="1"/>
  <c r="F51" i="6"/>
  <c r="G51" i="6" s="1"/>
  <c r="F52" i="6"/>
  <c r="H52" i="6" s="1"/>
  <c r="F53" i="6"/>
  <c r="H53" i="6" s="1"/>
  <c r="F54" i="6"/>
  <c r="H54" i="6" s="1"/>
  <c r="F55" i="6"/>
  <c r="G55" i="6" s="1"/>
  <c r="F56" i="6"/>
  <c r="H56" i="6" s="1"/>
  <c r="F57" i="6"/>
  <c r="H57" i="6" s="1"/>
  <c r="F58" i="6"/>
  <c r="H58" i="6" s="1"/>
  <c r="F59" i="6"/>
  <c r="G59" i="6" s="1"/>
  <c r="H11" i="6"/>
  <c r="H51" i="6" l="1"/>
  <c r="H39" i="6"/>
  <c r="H31" i="6"/>
  <c r="H19" i="6"/>
  <c r="G50" i="6"/>
  <c r="H47" i="6"/>
  <c r="H42" i="6"/>
  <c r="H38" i="6"/>
  <c r="H34" i="6"/>
  <c r="H30" i="6"/>
  <c r="H26" i="6"/>
  <c r="H22" i="6"/>
  <c r="H18" i="6"/>
  <c r="H14" i="6"/>
  <c r="H59" i="6"/>
  <c r="H45" i="6"/>
  <c r="H41" i="6"/>
  <c r="H37" i="6"/>
  <c r="H33" i="6"/>
  <c r="H29" i="6"/>
  <c r="H25" i="6"/>
  <c r="H21" i="6"/>
  <c r="H17" i="6"/>
  <c r="H13" i="6"/>
  <c r="H55" i="6"/>
  <c r="G58" i="6"/>
  <c r="G54" i="6"/>
  <c r="G57" i="6"/>
  <c r="G53" i="6"/>
  <c r="G49" i="6"/>
  <c r="G56" i="6"/>
  <c r="G52" i="6"/>
  <c r="G48" i="6"/>
  <c r="H26" i="4" l="1"/>
  <c r="H78" i="8"/>
  <c r="H79" i="8"/>
  <c r="H80" i="8"/>
  <c r="H81" i="8"/>
  <c r="H82" i="8"/>
  <c r="H83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14" i="8"/>
  <c r="D315" i="8"/>
  <c r="D316" i="8"/>
  <c r="D317" i="8"/>
  <c r="D318" i="8"/>
  <c r="D319" i="8"/>
  <c r="D320" i="8"/>
  <c r="D321" i="8"/>
  <c r="D322" i="8"/>
  <c r="D323" i="8"/>
  <c r="D324" i="8"/>
  <c r="D325" i="8"/>
  <c r="D326" i="8"/>
  <c r="D327" i="8"/>
  <c r="D328" i="8"/>
  <c r="D329" i="8"/>
  <c r="D330" i="8"/>
  <c r="D331" i="8"/>
  <c r="D332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D351" i="8"/>
  <c r="D85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86" i="7"/>
  <c r="E78" i="7"/>
  <c r="E79" i="7"/>
  <c r="E80" i="7"/>
  <c r="E81" i="7"/>
  <c r="E82" i="7"/>
  <c r="E83" i="7"/>
  <c r="I10" i="6"/>
  <c r="F271" i="14"/>
  <c r="F272" i="14"/>
  <c r="F273" i="14"/>
  <c r="F274" i="14"/>
  <c r="F275" i="14"/>
  <c r="F276" i="14"/>
  <c r="F277" i="14"/>
  <c r="F278" i="14"/>
  <c r="F279" i="14"/>
  <c r="F280" i="14"/>
  <c r="F281" i="14"/>
  <c r="F282" i="14"/>
  <c r="F283" i="14"/>
  <c r="F4" i="14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F180" i="14"/>
  <c r="F181" i="14"/>
  <c r="F182" i="14"/>
  <c r="F183" i="14"/>
  <c r="F184" i="14"/>
  <c r="F185" i="14"/>
  <c r="F186" i="14"/>
  <c r="F187" i="14"/>
  <c r="F188" i="14"/>
  <c r="F189" i="14"/>
  <c r="F190" i="14"/>
  <c r="F191" i="14"/>
  <c r="F192" i="14"/>
  <c r="F193" i="14"/>
  <c r="F194" i="14"/>
  <c r="F195" i="14"/>
  <c r="F196" i="14"/>
  <c r="F197" i="14"/>
  <c r="F198" i="14"/>
  <c r="F199" i="14"/>
  <c r="F200" i="14"/>
  <c r="F201" i="14"/>
  <c r="F202" i="14"/>
  <c r="F203" i="14"/>
  <c r="F204" i="14"/>
  <c r="F205" i="14"/>
  <c r="F206" i="14"/>
  <c r="F207" i="14"/>
  <c r="F208" i="14"/>
  <c r="F209" i="14"/>
  <c r="F210" i="14"/>
  <c r="F211" i="14"/>
  <c r="F212" i="14"/>
  <c r="F213" i="14"/>
  <c r="F214" i="14"/>
  <c r="F215" i="14"/>
  <c r="F216" i="14"/>
  <c r="F217" i="14"/>
  <c r="F218" i="14"/>
  <c r="F219" i="14"/>
  <c r="F220" i="14"/>
  <c r="F221" i="14"/>
  <c r="F222" i="14"/>
  <c r="F223" i="14"/>
  <c r="F224" i="14"/>
  <c r="F225" i="14"/>
  <c r="F226" i="14"/>
  <c r="F227" i="14"/>
  <c r="F228" i="14"/>
  <c r="F229" i="14"/>
  <c r="F230" i="14"/>
  <c r="F231" i="14"/>
  <c r="F232" i="14"/>
  <c r="F233" i="14"/>
  <c r="F234" i="14"/>
  <c r="F235" i="14"/>
  <c r="F236" i="14"/>
  <c r="F237" i="14"/>
  <c r="F238" i="14"/>
  <c r="F239" i="14"/>
  <c r="F240" i="14"/>
  <c r="F241" i="14"/>
  <c r="F242" i="14"/>
  <c r="F243" i="14"/>
  <c r="F244" i="14"/>
  <c r="F245" i="14"/>
  <c r="F246" i="14"/>
  <c r="F247" i="14"/>
  <c r="F248" i="14"/>
  <c r="F249" i="14"/>
  <c r="F250" i="14"/>
  <c r="F251" i="14"/>
  <c r="F252" i="14"/>
  <c r="F253" i="14"/>
  <c r="F254" i="14"/>
  <c r="F255" i="14"/>
  <c r="F256" i="14"/>
  <c r="F257" i="14"/>
  <c r="F258" i="14"/>
  <c r="F259" i="14"/>
  <c r="F260" i="14"/>
  <c r="F261" i="14"/>
  <c r="F262" i="14"/>
  <c r="F263" i="14"/>
  <c r="F264" i="14"/>
  <c r="F265" i="14"/>
  <c r="F266" i="14"/>
  <c r="F267" i="14"/>
  <c r="F268" i="14"/>
  <c r="F269" i="14"/>
  <c r="F270" i="14"/>
  <c r="F3" i="14"/>
  <c r="G22" i="6" l="1"/>
  <c r="G26" i="6"/>
  <c r="G30" i="6"/>
  <c r="G34" i="6"/>
  <c r="G38" i="6"/>
  <c r="G42" i="6"/>
  <c r="G19" i="6"/>
  <c r="G21" i="6"/>
  <c r="G25" i="6"/>
  <c r="G29" i="6"/>
  <c r="G31" i="6"/>
  <c r="G33" i="6"/>
  <c r="G37" i="6"/>
  <c r="G39" i="6"/>
  <c r="G41" i="6"/>
  <c r="G45" i="6"/>
  <c r="G40" i="6"/>
  <c r="G36" i="6"/>
  <c r="G32" i="6"/>
  <c r="G28" i="6"/>
  <c r="G43" i="6"/>
  <c r="G27" i="6"/>
  <c r="G24" i="6"/>
  <c r="G20" i="6"/>
  <c r="G44" i="6"/>
  <c r="G35" i="6"/>
  <c r="G23" i="6"/>
  <c r="G46" i="6"/>
  <c r="G18" i="6"/>
  <c r="G11" i="6"/>
  <c r="G17" i="6"/>
  <c r="G12" i="6"/>
  <c r="G13" i="6"/>
  <c r="G14" i="6"/>
  <c r="G16" i="6"/>
  <c r="G15" i="6"/>
  <c r="L75" i="11"/>
  <c r="L86" i="11" s="1"/>
  <c r="L96" i="11" s="1"/>
  <c r="L101" i="11"/>
  <c r="L116" i="11" s="1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45" i="13"/>
  <c r="J46" i="13"/>
  <c r="J47" i="13"/>
  <c r="J48" i="13"/>
  <c r="J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5" i="13"/>
  <c r="J66" i="13"/>
  <c r="J67" i="13"/>
  <c r="J68" i="13"/>
  <c r="J69" i="13"/>
  <c r="J70" i="13"/>
  <c r="J71" i="13"/>
  <c r="J72" i="13"/>
  <c r="J73" i="13"/>
  <c r="L358" i="11" l="1"/>
  <c r="J358" i="11"/>
  <c r="J629" i="11"/>
  <c r="J118" i="11"/>
  <c r="F118" i="11"/>
  <c r="F125" i="11" s="1"/>
  <c r="F126" i="11" s="1"/>
  <c r="L629" i="11"/>
  <c r="L118" i="11"/>
  <c r="L125" i="11" s="1"/>
  <c r="L126" i="11" s="1"/>
  <c r="D118" i="11"/>
  <c r="L148" i="11"/>
  <c r="L155" i="11" s="1"/>
  <c r="L156" i="11" s="1"/>
  <c r="D148" i="11"/>
  <c r="J148" i="11"/>
  <c r="F148" i="11"/>
  <c r="F155" i="11" s="1"/>
  <c r="F156" i="11" s="1"/>
  <c r="D328" i="11"/>
  <c r="L328" i="11"/>
  <c r="L335" i="11" s="1"/>
  <c r="L336" i="11" s="1"/>
  <c r="J328" i="11"/>
  <c r="F328" i="11"/>
  <c r="F335" i="11" s="1"/>
  <c r="F336" i="11" s="1"/>
  <c r="F358" i="11"/>
  <c r="F365" i="11" s="1"/>
  <c r="F366" i="11" s="1"/>
  <c r="D358" i="11"/>
  <c r="F91" i="11"/>
  <c r="D91" i="11"/>
  <c r="L28" i="11"/>
  <c r="J28" i="11"/>
  <c r="L268" i="11"/>
  <c r="L275" i="11" s="1"/>
  <c r="L276" i="11" s="1"/>
  <c r="J268" i="11"/>
  <c r="J418" i="11"/>
  <c r="F418" i="11"/>
  <c r="F425" i="11" s="1"/>
  <c r="F426" i="11" s="1"/>
  <c r="J388" i="11"/>
  <c r="F388" i="11"/>
  <c r="F395" i="11" s="1"/>
  <c r="F396" i="11" s="1"/>
  <c r="L418" i="11"/>
  <c r="D418" i="11"/>
  <c r="L388" i="11"/>
  <c r="L395" i="11" s="1"/>
  <c r="L396" i="11" s="1"/>
  <c r="D388" i="11"/>
  <c r="J631" i="11"/>
  <c r="D90" i="11"/>
  <c r="L59" i="11"/>
  <c r="F90" i="11"/>
  <c r="L631" i="11"/>
  <c r="J59" i="11"/>
  <c r="D28" i="11"/>
  <c r="F28" i="11"/>
  <c r="F35" i="11" s="1"/>
  <c r="F36" i="11" s="1"/>
  <c r="L238" i="11"/>
  <c r="L245" i="11" s="1"/>
  <c r="L246" i="11" s="1"/>
  <c r="J238" i="11"/>
  <c r="D31" i="11"/>
  <c r="F31" i="11"/>
  <c r="J29" i="11"/>
  <c r="L29" i="11"/>
  <c r="D599" i="11"/>
  <c r="F599" i="11"/>
  <c r="L630" i="11"/>
  <c r="F58" i="11"/>
  <c r="F65" i="11" s="1"/>
  <c r="F66" i="11" s="1"/>
  <c r="D58" i="11"/>
  <c r="J630" i="11"/>
  <c r="J359" i="11"/>
  <c r="L359" i="11"/>
  <c r="L628" i="11"/>
  <c r="L635" i="11" s="1"/>
  <c r="L636" i="11" s="1"/>
  <c r="F628" i="11"/>
  <c r="F635" i="11" s="1"/>
  <c r="F636" i="11" s="1"/>
  <c r="L448" i="11"/>
  <c r="L455" i="11" s="1"/>
  <c r="L456" i="11" s="1"/>
  <c r="J628" i="11"/>
  <c r="D628" i="11"/>
  <c r="J448" i="11"/>
  <c r="F598" i="11"/>
  <c r="F605" i="11" s="1"/>
  <c r="F606" i="11" s="1"/>
  <c r="D598" i="11"/>
  <c r="F268" i="11"/>
  <c r="F275" i="11" s="1"/>
  <c r="F276" i="11" s="1"/>
  <c r="L298" i="11"/>
  <c r="L305" i="11" s="1"/>
  <c r="L306" i="11" s="1"/>
  <c r="J298" i="11"/>
  <c r="D268" i="11"/>
  <c r="J508" i="11"/>
  <c r="L419" i="11"/>
  <c r="D208" i="11"/>
  <c r="L508" i="11"/>
  <c r="L515" i="11" s="1"/>
  <c r="L516" i="11" s="1"/>
  <c r="J419" i="11"/>
  <c r="F208" i="11"/>
  <c r="F215" i="11" s="1"/>
  <c r="F216" i="11" s="1"/>
  <c r="F298" i="11"/>
  <c r="D298" i="11"/>
  <c r="F89" i="11"/>
  <c r="D89" i="11"/>
  <c r="D88" i="11"/>
  <c r="F88" i="11"/>
  <c r="F95" i="11" s="1"/>
  <c r="F96" i="11" s="1"/>
  <c r="F29" i="11"/>
  <c r="D29" i="11"/>
  <c r="J58" i="11"/>
  <c r="L58" i="11"/>
  <c r="L65" i="11" s="1"/>
  <c r="L66" i="11" s="1"/>
  <c r="L360" i="11"/>
  <c r="J360" i="11"/>
  <c r="D299" i="11"/>
  <c r="F299" i="11"/>
  <c r="D30" i="11"/>
  <c r="F30" i="11"/>
  <c r="L365" i="11" l="1"/>
  <c r="L366" i="11" s="1"/>
  <c r="F305" i="11"/>
  <c r="F306" i="11" s="1"/>
  <c r="L425" i="11"/>
  <c r="L426" i="11" s="1"/>
  <c r="L35" i="11"/>
  <c r="L36" i="11" s="1"/>
  <c r="C5" i="16"/>
  <c r="F5" i="16" s="1"/>
  <c r="C6" i="16"/>
  <c r="F6" i="16" s="1"/>
  <c r="C7" i="16"/>
  <c r="F7" i="16" s="1"/>
  <c r="C8" i="16"/>
  <c r="F8" i="16" s="1"/>
  <c r="C9" i="16"/>
  <c r="F9" i="16" s="1"/>
  <c r="C10" i="16"/>
  <c r="F10" i="16" s="1"/>
  <c r="C11" i="16"/>
  <c r="F11" i="16" s="1"/>
  <c r="C12" i="16"/>
  <c r="F12" i="16" s="1"/>
  <c r="C13" i="16"/>
  <c r="F13" i="16" s="1"/>
  <c r="C14" i="16"/>
  <c r="F14" i="16" s="1"/>
  <c r="C15" i="16"/>
  <c r="F15" i="16" s="1"/>
  <c r="C16" i="16"/>
  <c r="F16" i="16" s="1"/>
  <c r="C17" i="16"/>
  <c r="F17" i="16" s="1"/>
  <c r="C18" i="16"/>
  <c r="F18" i="16" s="1"/>
  <c r="C19" i="16"/>
  <c r="F19" i="16" s="1"/>
  <c r="C20" i="16"/>
  <c r="F20" i="16" s="1"/>
  <c r="C21" i="16"/>
  <c r="F21" i="16" s="1"/>
  <c r="C22" i="16"/>
  <c r="F22" i="16" s="1"/>
  <c r="C23" i="16"/>
  <c r="F23" i="16" s="1"/>
  <c r="C24" i="16"/>
  <c r="F24" i="16" s="1"/>
  <c r="C25" i="16"/>
  <c r="F25" i="16" s="1"/>
  <c r="C26" i="16"/>
  <c r="F26" i="16" s="1"/>
  <c r="C27" i="16"/>
  <c r="F27" i="16" s="1"/>
  <c r="C28" i="16"/>
  <c r="F28" i="16" s="1"/>
  <c r="C29" i="16"/>
  <c r="F29" i="16" s="1"/>
  <c r="C30" i="16"/>
  <c r="F30" i="16" s="1"/>
  <c r="C31" i="16"/>
  <c r="F31" i="16" s="1"/>
  <c r="C32" i="16"/>
  <c r="F32" i="16" s="1"/>
  <c r="C33" i="16"/>
  <c r="F33" i="16" s="1"/>
  <c r="C34" i="16"/>
  <c r="F34" i="16" s="1"/>
  <c r="C35" i="16"/>
  <c r="F35" i="16" s="1"/>
  <c r="C36" i="16"/>
  <c r="F36" i="16" s="1"/>
  <c r="C37" i="16"/>
  <c r="F37" i="16" s="1"/>
  <c r="C38" i="16"/>
  <c r="F38" i="16" s="1"/>
  <c r="C39" i="16"/>
  <c r="F39" i="16" s="1"/>
  <c r="C40" i="16"/>
  <c r="F40" i="16" s="1"/>
  <c r="C41" i="16"/>
  <c r="F41" i="16" s="1"/>
  <c r="C42" i="16"/>
  <c r="F42" i="16" s="1"/>
  <c r="C43" i="16"/>
  <c r="F43" i="16" s="1"/>
  <c r="C44" i="16"/>
  <c r="F44" i="16" s="1"/>
  <c r="C45" i="16"/>
  <c r="F45" i="16" s="1"/>
  <c r="C46" i="16"/>
  <c r="F46" i="16" s="1"/>
  <c r="C47" i="16"/>
  <c r="F47" i="16" s="1"/>
  <c r="C48" i="16"/>
  <c r="F48" i="16" s="1"/>
  <c r="C49" i="16"/>
  <c r="F49" i="16" s="1"/>
  <c r="C50" i="16"/>
  <c r="F50" i="16" s="1"/>
  <c r="C51" i="16"/>
  <c r="F51" i="16" s="1"/>
  <c r="C52" i="16"/>
  <c r="F52" i="16" s="1"/>
  <c r="C53" i="16"/>
  <c r="F53" i="16" s="1"/>
  <c r="C54" i="16"/>
  <c r="F54" i="16" s="1"/>
  <c r="C55" i="16"/>
  <c r="F55" i="16" s="1"/>
  <c r="C56" i="16"/>
  <c r="F56" i="16" s="1"/>
  <c r="C57" i="16"/>
  <c r="F57" i="16" s="1"/>
  <c r="C58" i="16"/>
  <c r="F58" i="16" s="1"/>
  <c r="C59" i="16"/>
  <c r="F59" i="16" s="1"/>
  <c r="C60" i="16"/>
  <c r="F60" i="16" s="1"/>
  <c r="C61" i="16"/>
  <c r="F61" i="16" s="1"/>
  <c r="C62" i="16"/>
  <c r="F62" i="16" s="1"/>
  <c r="C63" i="16"/>
  <c r="F63" i="16" s="1"/>
  <c r="C64" i="16"/>
  <c r="F64" i="16" s="1"/>
  <c r="C65" i="16"/>
  <c r="F65" i="16" s="1"/>
  <c r="C66" i="16"/>
  <c r="F66" i="16" s="1"/>
  <c r="C67" i="16"/>
  <c r="F67" i="16" s="1"/>
  <c r="C68" i="16"/>
  <c r="F68" i="16" s="1"/>
  <c r="C69" i="16"/>
  <c r="F69" i="16" s="1"/>
  <c r="C70" i="16"/>
  <c r="F70" i="16" s="1"/>
  <c r="C71" i="16"/>
  <c r="F71" i="16" s="1"/>
  <c r="G64" i="16" l="1"/>
  <c r="H64" i="16"/>
  <c r="I64" i="16"/>
  <c r="H52" i="16"/>
  <c r="I52" i="16"/>
  <c r="G52" i="16"/>
  <c r="I40" i="16"/>
  <c r="G40" i="16"/>
  <c r="H40" i="16"/>
  <c r="G67" i="16"/>
  <c r="I67" i="16"/>
  <c r="H67" i="16"/>
  <c r="G63" i="16"/>
  <c r="I63" i="16"/>
  <c r="H63" i="16"/>
  <c r="G59" i="16"/>
  <c r="I59" i="16"/>
  <c r="H59" i="16"/>
  <c r="G55" i="16"/>
  <c r="I55" i="16"/>
  <c r="H55" i="16"/>
  <c r="G51" i="16"/>
  <c r="H51" i="16"/>
  <c r="I51" i="16"/>
  <c r="G47" i="16"/>
  <c r="H47" i="16"/>
  <c r="I47" i="16"/>
  <c r="G43" i="16"/>
  <c r="I43" i="16"/>
  <c r="H43" i="16"/>
  <c r="G39" i="16"/>
  <c r="H39" i="16"/>
  <c r="I39" i="16"/>
  <c r="G35" i="16"/>
  <c r="H35" i="16"/>
  <c r="I35" i="16"/>
  <c r="G56" i="16"/>
  <c r="H56" i="16"/>
  <c r="I56" i="16"/>
  <c r="H44" i="16"/>
  <c r="I44" i="16"/>
  <c r="G44" i="16"/>
  <c r="H36" i="16"/>
  <c r="G36" i="16"/>
  <c r="I36" i="16"/>
  <c r="G71" i="16"/>
  <c r="H71" i="16"/>
  <c r="I71" i="16"/>
  <c r="H70" i="16"/>
  <c r="G70" i="16"/>
  <c r="I70" i="16"/>
  <c r="H66" i="16"/>
  <c r="I66" i="16"/>
  <c r="G66" i="16"/>
  <c r="H62" i="16"/>
  <c r="G62" i="16"/>
  <c r="I62" i="16"/>
  <c r="H58" i="16"/>
  <c r="I58" i="16"/>
  <c r="G58" i="16"/>
  <c r="H54" i="16"/>
  <c r="I54" i="16"/>
  <c r="G54" i="16"/>
  <c r="H50" i="16"/>
  <c r="G50" i="16"/>
  <c r="I50" i="16"/>
  <c r="H46" i="16"/>
  <c r="I46" i="16"/>
  <c r="G46" i="16"/>
  <c r="H42" i="16"/>
  <c r="G42" i="16"/>
  <c r="I42" i="16"/>
  <c r="H38" i="16"/>
  <c r="I38" i="16"/>
  <c r="G38" i="16"/>
  <c r="H34" i="16"/>
  <c r="G34" i="16"/>
  <c r="I34" i="16"/>
  <c r="I68" i="16"/>
  <c r="G68" i="16"/>
  <c r="H68" i="16"/>
  <c r="H60" i="16"/>
  <c r="I60" i="16"/>
  <c r="G60" i="16"/>
  <c r="G48" i="16"/>
  <c r="H48" i="16"/>
  <c r="I48" i="16"/>
  <c r="I69" i="16"/>
  <c r="G69" i="16"/>
  <c r="H69" i="16"/>
  <c r="I65" i="16"/>
  <c r="G65" i="16"/>
  <c r="H65" i="16"/>
  <c r="I61" i="16"/>
  <c r="G61" i="16"/>
  <c r="H61" i="16"/>
  <c r="I57" i="16"/>
  <c r="G57" i="16"/>
  <c r="H57" i="16"/>
  <c r="I53" i="16"/>
  <c r="G53" i="16"/>
  <c r="H53" i="16"/>
  <c r="I49" i="16"/>
  <c r="G49" i="16"/>
  <c r="H49" i="16"/>
  <c r="I45" i="16"/>
  <c r="H45" i="16"/>
  <c r="G45" i="16"/>
  <c r="I41" i="16"/>
  <c r="G41" i="16"/>
  <c r="H41" i="16"/>
  <c r="I37" i="16"/>
  <c r="H37" i="16"/>
  <c r="G37" i="16"/>
  <c r="I33" i="16"/>
  <c r="G33" i="16"/>
  <c r="H33" i="16"/>
  <c r="I8" i="16"/>
  <c r="H8" i="16"/>
  <c r="G8" i="16"/>
  <c r="I11" i="16"/>
  <c r="G11" i="16"/>
  <c r="H11" i="16"/>
  <c r="G7" i="16"/>
  <c r="H7" i="16"/>
  <c r="I7" i="16"/>
  <c r="I12" i="16"/>
  <c r="H12" i="16"/>
  <c r="G12" i="16"/>
  <c r="I10" i="16"/>
  <c r="H10" i="16"/>
  <c r="G10" i="16"/>
  <c r="I6" i="16"/>
  <c r="H6" i="16"/>
  <c r="G6" i="16"/>
  <c r="I13" i="16"/>
  <c r="H13" i="16"/>
  <c r="G13" i="16"/>
  <c r="I9" i="16"/>
  <c r="H9" i="16"/>
  <c r="G9" i="16"/>
  <c r="I5" i="16"/>
  <c r="H5" i="16"/>
  <c r="G5" i="16"/>
  <c r="I28" i="16"/>
  <c r="G28" i="16"/>
  <c r="H28" i="16"/>
  <c r="I20" i="16"/>
  <c r="G20" i="16"/>
  <c r="H20" i="16"/>
  <c r="H31" i="16"/>
  <c r="I31" i="16"/>
  <c r="G31" i="16"/>
  <c r="G23" i="16"/>
  <c r="H23" i="16"/>
  <c r="I23" i="16"/>
  <c r="G19" i="16"/>
  <c r="I19" i="16"/>
  <c r="H19" i="16"/>
  <c r="G30" i="16"/>
  <c r="H30" i="16"/>
  <c r="I30" i="16"/>
  <c r="G26" i="16"/>
  <c r="I26" i="16"/>
  <c r="H26" i="16"/>
  <c r="G22" i="16"/>
  <c r="H22" i="16"/>
  <c r="I22" i="16"/>
  <c r="G18" i="16"/>
  <c r="H18" i="16"/>
  <c r="I18" i="16"/>
  <c r="G14" i="16"/>
  <c r="H14" i="16"/>
  <c r="I14" i="16"/>
  <c r="I32" i="16"/>
  <c r="G32" i="16"/>
  <c r="H32" i="16"/>
  <c r="I24" i="16"/>
  <c r="G24" i="16"/>
  <c r="H24" i="16"/>
  <c r="I16" i="16"/>
  <c r="H16" i="16"/>
  <c r="G16" i="16"/>
  <c r="G27" i="16"/>
  <c r="H27" i="16"/>
  <c r="I27" i="16"/>
  <c r="G15" i="16"/>
  <c r="H15" i="16"/>
  <c r="I15" i="16"/>
  <c r="H29" i="16"/>
  <c r="I29" i="16"/>
  <c r="G29" i="16"/>
  <c r="H25" i="16"/>
  <c r="I25" i="16"/>
  <c r="G25" i="16"/>
  <c r="H21" i="16"/>
  <c r="I21" i="16"/>
  <c r="G21" i="16"/>
  <c r="H17" i="16"/>
  <c r="I17" i="16"/>
  <c r="G17" i="16"/>
  <c r="B87" i="7"/>
  <c r="B86" i="8" s="1"/>
  <c r="B88" i="7"/>
  <c r="B87" i="8" s="1"/>
  <c r="B89" i="7"/>
  <c r="B88" i="8" s="1"/>
  <c r="B90" i="7"/>
  <c r="B89" i="8" s="1"/>
  <c r="B91" i="7"/>
  <c r="B90" i="8" s="1"/>
  <c r="B92" i="7"/>
  <c r="B91" i="8" s="1"/>
  <c r="B93" i="7"/>
  <c r="B92" i="8" s="1"/>
  <c r="B94" i="7"/>
  <c r="B93" i="8" s="1"/>
  <c r="B95" i="7"/>
  <c r="B94" i="8" s="1"/>
  <c r="B96" i="7"/>
  <c r="B95" i="8" s="1"/>
  <c r="B97" i="7"/>
  <c r="B96" i="8" s="1"/>
  <c r="B98" i="7"/>
  <c r="B97" i="8" s="1"/>
  <c r="B99" i="7"/>
  <c r="B98" i="8" s="1"/>
  <c r="B100" i="7"/>
  <c r="B99" i="8" s="1"/>
  <c r="B101" i="7"/>
  <c r="B100" i="8" s="1"/>
  <c r="B102" i="7"/>
  <c r="B101" i="8" s="1"/>
  <c r="B103" i="7"/>
  <c r="B102" i="8" s="1"/>
  <c r="B104" i="7"/>
  <c r="B103" i="8" s="1"/>
  <c r="B105" i="7"/>
  <c r="B104" i="8" s="1"/>
  <c r="B106" i="7"/>
  <c r="B105" i="8" s="1"/>
  <c r="B107" i="7"/>
  <c r="B106" i="8" s="1"/>
  <c r="B108" i="7"/>
  <c r="B107" i="8" s="1"/>
  <c r="B109" i="7"/>
  <c r="B108" i="8" s="1"/>
  <c r="B110" i="7"/>
  <c r="B109" i="8" s="1"/>
  <c r="B111" i="7"/>
  <c r="B110" i="8" s="1"/>
  <c r="B112" i="7"/>
  <c r="B111" i="8" s="1"/>
  <c r="B113" i="7"/>
  <c r="B112" i="8" s="1"/>
  <c r="B114" i="7"/>
  <c r="B113" i="8" s="1"/>
  <c r="B115" i="7"/>
  <c r="B114" i="8" s="1"/>
  <c r="B116" i="7"/>
  <c r="B115" i="8" s="1"/>
  <c r="B117" i="7"/>
  <c r="B116" i="8" s="1"/>
  <c r="B118" i="7"/>
  <c r="B117" i="8" s="1"/>
  <c r="B119" i="7"/>
  <c r="B118" i="8" s="1"/>
  <c r="B120" i="7"/>
  <c r="B119" i="8" s="1"/>
  <c r="B121" i="7"/>
  <c r="B120" i="8" s="1"/>
  <c r="B122" i="7"/>
  <c r="B121" i="8" s="1"/>
  <c r="B123" i="7"/>
  <c r="B122" i="8" s="1"/>
  <c r="B124" i="7"/>
  <c r="B123" i="8" s="1"/>
  <c r="B125" i="7"/>
  <c r="B124" i="8" s="1"/>
  <c r="B126" i="7"/>
  <c r="B125" i="8" s="1"/>
  <c r="B127" i="7"/>
  <c r="B126" i="8" s="1"/>
  <c r="B128" i="7"/>
  <c r="B127" i="8" s="1"/>
  <c r="B129" i="7"/>
  <c r="B128" i="8" s="1"/>
  <c r="B130" i="7"/>
  <c r="B129" i="8" s="1"/>
  <c r="B131" i="7"/>
  <c r="B130" i="8" s="1"/>
  <c r="B132" i="7"/>
  <c r="B131" i="8" s="1"/>
  <c r="B133" i="7"/>
  <c r="B132" i="8" s="1"/>
  <c r="B134" i="7"/>
  <c r="B133" i="8" s="1"/>
  <c r="B135" i="7"/>
  <c r="B134" i="8" s="1"/>
  <c r="B136" i="7"/>
  <c r="B135" i="8" s="1"/>
  <c r="B137" i="7"/>
  <c r="B136" i="8" s="1"/>
  <c r="B138" i="7"/>
  <c r="B137" i="8" s="1"/>
  <c r="B139" i="7"/>
  <c r="B138" i="8" s="1"/>
  <c r="B140" i="7"/>
  <c r="B139" i="8" s="1"/>
  <c r="B141" i="7"/>
  <c r="B140" i="8" s="1"/>
  <c r="B142" i="7"/>
  <c r="B141" i="8" s="1"/>
  <c r="B143" i="7"/>
  <c r="B142" i="8" s="1"/>
  <c r="B144" i="7"/>
  <c r="B143" i="8" s="1"/>
  <c r="B145" i="7"/>
  <c r="B144" i="8" s="1"/>
  <c r="B146" i="7"/>
  <c r="B145" i="8" s="1"/>
  <c r="B147" i="7"/>
  <c r="B146" i="8" s="1"/>
  <c r="B148" i="7"/>
  <c r="B147" i="8" s="1"/>
  <c r="B149" i="7"/>
  <c r="B148" i="8" s="1"/>
  <c r="B150" i="7"/>
  <c r="B149" i="8" s="1"/>
  <c r="B151" i="7"/>
  <c r="B150" i="8" s="1"/>
  <c r="B152" i="7"/>
  <c r="B151" i="8" s="1"/>
  <c r="B153" i="7"/>
  <c r="B152" i="8" s="1"/>
  <c r="B154" i="7"/>
  <c r="B153" i="8" s="1"/>
  <c r="B155" i="7"/>
  <c r="B154" i="8" s="1"/>
  <c r="B156" i="7"/>
  <c r="B155" i="8" s="1"/>
  <c r="B157" i="7"/>
  <c r="B156" i="8" s="1"/>
  <c r="B158" i="7"/>
  <c r="B157" i="8" s="1"/>
  <c r="B159" i="7"/>
  <c r="B158" i="8" s="1"/>
  <c r="B160" i="7"/>
  <c r="B159" i="8" s="1"/>
  <c r="B161" i="7"/>
  <c r="B160" i="8" s="1"/>
  <c r="B162" i="7"/>
  <c r="B161" i="8" s="1"/>
  <c r="B163" i="7"/>
  <c r="B162" i="8" s="1"/>
  <c r="B164" i="7"/>
  <c r="B163" i="8" s="1"/>
  <c r="B165" i="7"/>
  <c r="B164" i="8" s="1"/>
  <c r="B166" i="7"/>
  <c r="B165" i="8" s="1"/>
  <c r="B167" i="7"/>
  <c r="B166" i="8" s="1"/>
  <c r="B168" i="7"/>
  <c r="B167" i="8" s="1"/>
  <c r="B169" i="7"/>
  <c r="B168" i="8" s="1"/>
  <c r="B170" i="7"/>
  <c r="B169" i="8" s="1"/>
  <c r="B171" i="7"/>
  <c r="B170" i="8" s="1"/>
  <c r="B172" i="7"/>
  <c r="B171" i="8" s="1"/>
  <c r="B173" i="7"/>
  <c r="B172" i="8" s="1"/>
  <c r="B174" i="7"/>
  <c r="B173" i="8" s="1"/>
  <c r="B175" i="7"/>
  <c r="B174" i="8" s="1"/>
  <c r="B176" i="7"/>
  <c r="B175" i="8" s="1"/>
  <c r="B177" i="7"/>
  <c r="B176" i="8" s="1"/>
  <c r="B178" i="7"/>
  <c r="B177" i="8" s="1"/>
  <c r="B179" i="7"/>
  <c r="B178" i="8" s="1"/>
  <c r="B180" i="7"/>
  <c r="B179" i="8" s="1"/>
  <c r="B181" i="7"/>
  <c r="B180" i="8" s="1"/>
  <c r="B182" i="7"/>
  <c r="B181" i="8" s="1"/>
  <c r="B183" i="7"/>
  <c r="B182" i="8" s="1"/>
  <c r="B184" i="7"/>
  <c r="B183" i="8" s="1"/>
  <c r="B185" i="7"/>
  <c r="B184" i="8" s="1"/>
  <c r="B186" i="7"/>
  <c r="B185" i="8" s="1"/>
  <c r="B187" i="7"/>
  <c r="B186" i="8" s="1"/>
  <c r="B188" i="7"/>
  <c r="B187" i="8" s="1"/>
  <c r="B189" i="7"/>
  <c r="B188" i="8" s="1"/>
  <c r="B190" i="7"/>
  <c r="B189" i="8" s="1"/>
  <c r="B191" i="7"/>
  <c r="B190" i="8" s="1"/>
  <c r="B192" i="7"/>
  <c r="B191" i="8" s="1"/>
  <c r="B193" i="7"/>
  <c r="B192" i="8" s="1"/>
  <c r="B194" i="7"/>
  <c r="B193" i="8" s="1"/>
  <c r="B195" i="7"/>
  <c r="B194" i="8" s="1"/>
  <c r="B196" i="7"/>
  <c r="B195" i="8" s="1"/>
  <c r="B197" i="7"/>
  <c r="B196" i="8" s="1"/>
  <c r="B198" i="7"/>
  <c r="B197" i="8" s="1"/>
  <c r="B199" i="7"/>
  <c r="B198" i="8" s="1"/>
  <c r="B200" i="7"/>
  <c r="B199" i="8" s="1"/>
  <c r="B201" i="7"/>
  <c r="B200" i="8" s="1"/>
  <c r="B202" i="7"/>
  <c r="B201" i="8" s="1"/>
  <c r="B203" i="7"/>
  <c r="B202" i="8" s="1"/>
  <c r="B204" i="7"/>
  <c r="B203" i="8" s="1"/>
  <c r="B205" i="7"/>
  <c r="B204" i="8" s="1"/>
  <c r="B206" i="7"/>
  <c r="B205" i="8" s="1"/>
  <c r="B207" i="7"/>
  <c r="B206" i="8" s="1"/>
  <c r="B208" i="7"/>
  <c r="B207" i="8" s="1"/>
  <c r="B209" i="7"/>
  <c r="B208" i="8" s="1"/>
  <c r="B210" i="7"/>
  <c r="B209" i="8" s="1"/>
  <c r="B211" i="7"/>
  <c r="B210" i="8" s="1"/>
  <c r="B212" i="7"/>
  <c r="B211" i="8" s="1"/>
  <c r="B213" i="7"/>
  <c r="B212" i="8" s="1"/>
  <c r="B214" i="7"/>
  <c r="B213" i="8" s="1"/>
  <c r="B215" i="7"/>
  <c r="B214" i="8" s="1"/>
  <c r="B216" i="7"/>
  <c r="B215" i="8" s="1"/>
  <c r="B217" i="7"/>
  <c r="B216" i="8" s="1"/>
  <c r="B218" i="7"/>
  <c r="B217" i="8" s="1"/>
  <c r="B219" i="7"/>
  <c r="B218" i="8" s="1"/>
  <c r="B220" i="7"/>
  <c r="B219" i="8" s="1"/>
  <c r="B221" i="7"/>
  <c r="B220" i="8" s="1"/>
  <c r="B222" i="7"/>
  <c r="B221" i="8" s="1"/>
  <c r="B223" i="7"/>
  <c r="B222" i="8" s="1"/>
  <c r="B224" i="7"/>
  <c r="B223" i="8" s="1"/>
  <c r="B225" i="7"/>
  <c r="B224" i="8" s="1"/>
  <c r="B226" i="7"/>
  <c r="B225" i="8" s="1"/>
  <c r="B227" i="7"/>
  <c r="B226" i="8" s="1"/>
  <c r="B228" i="7"/>
  <c r="B227" i="8" s="1"/>
  <c r="B229" i="7"/>
  <c r="B228" i="8" s="1"/>
  <c r="B230" i="7"/>
  <c r="B229" i="8" s="1"/>
  <c r="B231" i="7"/>
  <c r="B230" i="8" s="1"/>
  <c r="B232" i="7"/>
  <c r="B231" i="8" s="1"/>
  <c r="B233" i="7"/>
  <c r="B232" i="8" s="1"/>
  <c r="B234" i="7"/>
  <c r="B233" i="8" s="1"/>
  <c r="B235" i="7"/>
  <c r="B234" i="8" s="1"/>
  <c r="B236" i="7"/>
  <c r="B235" i="8" s="1"/>
  <c r="B237" i="7"/>
  <c r="B236" i="8" s="1"/>
  <c r="B238" i="7"/>
  <c r="B237" i="8" s="1"/>
  <c r="B239" i="7"/>
  <c r="B238" i="8" s="1"/>
  <c r="B240" i="7"/>
  <c r="B239" i="8" s="1"/>
  <c r="B241" i="7"/>
  <c r="B240" i="8" s="1"/>
  <c r="B242" i="7"/>
  <c r="B241" i="8" s="1"/>
  <c r="B243" i="7"/>
  <c r="B242" i="8" s="1"/>
  <c r="B244" i="7"/>
  <c r="B243" i="8" s="1"/>
  <c r="B245" i="7"/>
  <c r="B244" i="8" s="1"/>
  <c r="B246" i="7"/>
  <c r="B245" i="8" s="1"/>
  <c r="B247" i="7"/>
  <c r="B246" i="8" s="1"/>
  <c r="B248" i="7"/>
  <c r="B247" i="8" s="1"/>
  <c r="B249" i="7"/>
  <c r="B248" i="8" s="1"/>
  <c r="B250" i="7"/>
  <c r="B249" i="8" s="1"/>
  <c r="B251" i="7"/>
  <c r="B250" i="8" s="1"/>
  <c r="B252" i="7"/>
  <c r="B251" i="8" s="1"/>
  <c r="B253" i="7"/>
  <c r="B252" i="8" s="1"/>
  <c r="B254" i="7"/>
  <c r="B253" i="8" s="1"/>
  <c r="B255" i="7"/>
  <c r="B254" i="8" s="1"/>
  <c r="B256" i="7"/>
  <c r="B255" i="8" s="1"/>
  <c r="B257" i="7"/>
  <c r="B256" i="8" s="1"/>
  <c r="B258" i="7"/>
  <c r="B257" i="8" s="1"/>
  <c r="B259" i="7"/>
  <c r="B258" i="8" s="1"/>
  <c r="B260" i="7"/>
  <c r="B259" i="8" s="1"/>
  <c r="B261" i="7"/>
  <c r="B260" i="8" s="1"/>
  <c r="B262" i="7"/>
  <c r="B261" i="8" s="1"/>
  <c r="B263" i="7"/>
  <c r="B262" i="8" s="1"/>
  <c r="B264" i="7"/>
  <c r="B263" i="8" s="1"/>
  <c r="B265" i="7"/>
  <c r="B264" i="8" s="1"/>
  <c r="B266" i="7"/>
  <c r="B265" i="8" s="1"/>
  <c r="B267" i="7"/>
  <c r="B266" i="8" s="1"/>
  <c r="B268" i="7"/>
  <c r="B267" i="8" s="1"/>
  <c r="B269" i="7"/>
  <c r="B268" i="8" s="1"/>
  <c r="B270" i="7"/>
  <c r="B269" i="8" s="1"/>
  <c r="B271" i="7"/>
  <c r="B270" i="8" s="1"/>
  <c r="B272" i="7"/>
  <c r="B271" i="8" s="1"/>
  <c r="B273" i="7"/>
  <c r="B272" i="8" s="1"/>
  <c r="B274" i="7"/>
  <c r="B273" i="8" s="1"/>
  <c r="B275" i="7"/>
  <c r="B274" i="8" s="1"/>
  <c r="B276" i="7"/>
  <c r="B275" i="8" s="1"/>
  <c r="B277" i="7"/>
  <c r="B276" i="8" s="1"/>
  <c r="B278" i="7"/>
  <c r="B277" i="8" s="1"/>
  <c r="B279" i="7"/>
  <c r="B278" i="8" s="1"/>
  <c r="B280" i="7"/>
  <c r="B279" i="8" s="1"/>
  <c r="B281" i="7"/>
  <c r="B280" i="8" s="1"/>
  <c r="B282" i="7"/>
  <c r="B281" i="8" s="1"/>
  <c r="B283" i="7"/>
  <c r="B282" i="8" s="1"/>
  <c r="B284" i="7"/>
  <c r="B283" i="8" s="1"/>
  <c r="B285" i="7"/>
  <c r="B284" i="8" s="1"/>
  <c r="B286" i="7"/>
  <c r="B285" i="8" s="1"/>
  <c r="B287" i="7"/>
  <c r="B286" i="8" s="1"/>
  <c r="B288" i="7"/>
  <c r="B287" i="8" s="1"/>
  <c r="B289" i="7"/>
  <c r="B288" i="8" s="1"/>
  <c r="B290" i="7"/>
  <c r="B289" i="8" s="1"/>
  <c r="B291" i="7"/>
  <c r="B290" i="8" s="1"/>
  <c r="B292" i="7"/>
  <c r="B291" i="8" s="1"/>
  <c r="B293" i="7"/>
  <c r="B292" i="8" s="1"/>
  <c r="B294" i="7"/>
  <c r="B293" i="8" s="1"/>
  <c r="B295" i="7"/>
  <c r="B294" i="8" s="1"/>
  <c r="B296" i="7"/>
  <c r="B295" i="8" s="1"/>
  <c r="B297" i="7"/>
  <c r="B296" i="8" s="1"/>
  <c r="B298" i="7"/>
  <c r="B297" i="8" s="1"/>
  <c r="B299" i="7"/>
  <c r="B298" i="8" s="1"/>
  <c r="B300" i="7"/>
  <c r="B299" i="8" s="1"/>
  <c r="B301" i="7"/>
  <c r="B300" i="8" s="1"/>
  <c r="B302" i="7"/>
  <c r="B301" i="8" s="1"/>
  <c r="B303" i="7"/>
  <c r="B302" i="8" s="1"/>
  <c r="B304" i="7"/>
  <c r="B303" i="8" s="1"/>
  <c r="B305" i="7"/>
  <c r="B304" i="8" s="1"/>
  <c r="B306" i="7"/>
  <c r="B305" i="8" s="1"/>
  <c r="B307" i="7"/>
  <c r="B306" i="8" s="1"/>
  <c r="B308" i="7"/>
  <c r="B307" i="8" s="1"/>
  <c r="B309" i="7"/>
  <c r="B308" i="8" s="1"/>
  <c r="B310" i="7"/>
  <c r="B309" i="8" s="1"/>
  <c r="B311" i="7"/>
  <c r="B310" i="8" s="1"/>
  <c r="B312" i="7"/>
  <c r="B311" i="8" s="1"/>
  <c r="B313" i="7"/>
  <c r="B312" i="8" s="1"/>
  <c r="B314" i="7"/>
  <c r="B313" i="8" s="1"/>
  <c r="B315" i="7"/>
  <c r="B314" i="8" s="1"/>
  <c r="B316" i="7"/>
  <c r="B315" i="8" s="1"/>
  <c r="B317" i="7"/>
  <c r="B316" i="8" s="1"/>
  <c r="B318" i="7"/>
  <c r="B317" i="8" s="1"/>
  <c r="B319" i="7"/>
  <c r="B318" i="8" s="1"/>
  <c r="B320" i="7"/>
  <c r="B319" i="8" s="1"/>
  <c r="B321" i="7"/>
  <c r="B320" i="8" s="1"/>
  <c r="B322" i="7"/>
  <c r="B321" i="8" s="1"/>
  <c r="B323" i="7"/>
  <c r="B322" i="8" s="1"/>
  <c r="B324" i="7"/>
  <c r="B323" i="8" s="1"/>
  <c r="B325" i="7"/>
  <c r="B324" i="8" s="1"/>
  <c r="B326" i="7"/>
  <c r="B325" i="8" s="1"/>
  <c r="B327" i="7"/>
  <c r="B326" i="8" s="1"/>
  <c r="B328" i="7"/>
  <c r="B327" i="8" s="1"/>
  <c r="B329" i="7"/>
  <c r="B328" i="8" s="1"/>
  <c r="B330" i="7"/>
  <c r="B329" i="8" s="1"/>
  <c r="B331" i="7"/>
  <c r="B330" i="8" s="1"/>
  <c r="B332" i="7"/>
  <c r="B331" i="8" s="1"/>
  <c r="B333" i="7"/>
  <c r="B332" i="8" s="1"/>
  <c r="B334" i="7"/>
  <c r="B333" i="8" s="1"/>
  <c r="B335" i="7"/>
  <c r="B334" i="8" s="1"/>
  <c r="B336" i="7"/>
  <c r="B335" i="8" s="1"/>
  <c r="B337" i="7"/>
  <c r="B336" i="8" s="1"/>
  <c r="B338" i="7"/>
  <c r="B337" i="8" s="1"/>
  <c r="B339" i="7"/>
  <c r="B338" i="8" s="1"/>
  <c r="B340" i="7"/>
  <c r="B339" i="8" s="1"/>
  <c r="B341" i="7"/>
  <c r="B340" i="8" s="1"/>
  <c r="B342" i="7"/>
  <c r="B341" i="8" s="1"/>
  <c r="B343" i="7"/>
  <c r="B342" i="8" s="1"/>
  <c r="B344" i="7"/>
  <c r="B343" i="8" s="1"/>
  <c r="B345" i="7"/>
  <c r="B344" i="8" s="1"/>
  <c r="B346" i="7"/>
  <c r="B345" i="8" s="1"/>
  <c r="B347" i="7"/>
  <c r="B346" i="8" s="1"/>
  <c r="B348" i="7"/>
  <c r="B347" i="8" s="1"/>
  <c r="B349" i="7"/>
  <c r="B348" i="8" s="1"/>
  <c r="B350" i="7"/>
  <c r="B349" i="8" s="1"/>
  <c r="B351" i="7"/>
  <c r="B350" i="8" s="1"/>
  <c r="B86" i="7"/>
  <c r="B85" i="8" s="1"/>
  <c r="D9" i="7" l="1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B72" i="13" l="1"/>
  <c r="B71" i="13"/>
  <c r="B70" i="13"/>
  <c r="B68" i="13"/>
  <c r="B69" i="13"/>
  <c r="B73" i="13"/>
  <c r="B69" i="16" l="1"/>
  <c r="B71" i="16"/>
  <c r="B70" i="16"/>
  <c r="B73" i="7"/>
  <c r="B72" i="8" s="1"/>
  <c r="B75" i="7"/>
  <c r="B74" i="8" s="1"/>
  <c r="B76" i="7"/>
  <c r="B75" i="8" s="1"/>
  <c r="B74" i="7"/>
  <c r="B73" i="8" s="1"/>
  <c r="B77" i="7"/>
  <c r="B76" i="8" s="1"/>
  <c r="H14" i="9" l="1"/>
  <c r="H15" i="9"/>
  <c r="Q20" i="5"/>
  <c r="G20" i="5"/>
  <c r="S22" i="5" s="1"/>
  <c r="D12" i="2" s="1"/>
  <c r="O20" i="5"/>
  <c r="H351" i="8" l="1"/>
  <c r="H77" i="8" l="1"/>
  <c r="E352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9" i="7"/>
  <c r="E10" i="7"/>
  <c r="E11" i="7"/>
  <c r="E12" i="7"/>
  <c r="E13" i="7"/>
  <c r="E14" i="7"/>
  <c r="E15" i="7"/>
  <c r="E16" i="7"/>
  <c r="E17" i="7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298" i="13"/>
  <c r="G299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0" i="13"/>
  <c r="G331" i="13"/>
  <c r="G332" i="13"/>
  <c r="G333" i="13"/>
  <c r="G334" i="13"/>
  <c r="G335" i="13"/>
  <c r="G336" i="13"/>
  <c r="G337" i="13"/>
  <c r="G338" i="13"/>
  <c r="G339" i="13"/>
  <c r="G340" i="13"/>
  <c r="G341" i="13"/>
  <c r="G76" i="13"/>
  <c r="F77" i="13"/>
  <c r="F86" i="8" s="1"/>
  <c r="H86" i="8" s="1"/>
  <c r="F78" i="13"/>
  <c r="F87" i="8" s="1"/>
  <c r="H87" i="8" s="1"/>
  <c r="F79" i="13"/>
  <c r="F88" i="8" s="1"/>
  <c r="H88" i="8" s="1"/>
  <c r="F80" i="13"/>
  <c r="F89" i="8" s="1"/>
  <c r="H89" i="8" s="1"/>
  <c r="F81" i="13"/>
  <c r="F90" i="8" s="1"/>
  <c r="H90" i="8" s="1"/>
  <c r="F82" i="13"/>
  <c r="F91" i="8" s="1"/>
  <c r="H91" i="8" s="1"/>
  <c r="F83" i="13"/>
  <c r="F92" i="8" s="1"/>
  <c r="H92" i="8" s="1"/>
  <c r="F84" i="13"/>
  <c r="F93" i="8" s="1"/>
  <c r="H93" i="8" s="1"/>
  <c r="F85" i="13"/>
  <c r="F94" i="8" s="1"/>
  <c r="H94" i="8" s="1"/>
  <c r="F86" i="13"/>
  <c r="F95" i="8" s="1"/>
  <c r="H95" i="8" s="1"/>
  <c r="F87" i="13"/>
  <c r="F96" i="8" s="1"/>
  <c r="H96" i="8" s="1"/>
  <c r="F88" i="13"/>
  <c r="F97" i="8" s="1"/>
  <c r="H97" i="8" s="1"/>
  <c r="F89" i="13"/>
  <c r="F98" i="8" s="1"/>
  <c r="H98" i="8" s="1"/>
  <c r="F90" i="13"/>
  <c r="F99" i="8" s="1"/>
  <c r="H99" i="8" s="1"/>
  <c r="F91" i="13"/>
  <c r="F100" i="8" s="1"/>
  <c r="H100" i="8" s="1"/>
  <c r="F92" i="13"/>
  <c r="F101" i="8" s="1"/>
  <c r="H101" i="8" s="1"/>
  <c r="F93" i="13"/>
  <c r="F102" i="8" s="1"/>
  <c r="H102" i="8" s="1"/>
  <c r="F94" i="13"/>
  <c r="F103" i="8" s="1"/>
  <c r="H103" i="8" s="1"/>
  <c r="F95" i="13"/>
  <c r="F104" i="8" s="1"/>
  <c r="H104" i="8" s="1"/>
  <c r="F96" i="13"/>
  <c r="F105" i="8" s="1"/>
  <c r="H105" i="8" s="1"/>
  <c r="F97" i="13"/>
  <c r="F106" i="8" s="1"/>
  <c r="H106" i="8" s="1"/>
  <c r="F98" i="13"/>
  <c r="F107" i="8" s="1"/>
  <c r="H107" i="8" s="1"/>
  <c r="F99" i="13"/>
  <c r="F108" i="8" s="1"/>
  <c r="H108" i="8" s="1"/>
  <c r="F100" i="13"/>
  <c r="F109" i="8" s="1"/>
  <c r="H109" i="8" s="1"/>
  <c r="F101" i="13"/>
  <c r="F110" i="8" s="1"/>
  <c r="H110" i="8" s="1"/>
  <c r="F102" i="13"/>
  <c r="F111" i="8" s="1"/>
  <c r="H111" i="8" s="1"/>
  <c r="F103" i="13"/>
  <c r="F112" i="8" s="1"/>
  <c r="H112" i="8" s="1"/>
  <c r="F104" i="13"/>
  <c r="F113" i="8" s="1"/>
  <c r="H113" i="8" s="1"/>
  <c r="F105" i="13"/>
  <c r="F114" i="8" s="1"/>
  <c r="H114" i="8" s="1"/>
  <c r="F106" i="13"/>
  <c r="F115" i="8" s="1"/>
  <c r="H115" i="8" s="1"/>
  <c r="F107" i="13"/>
  <c r="F116" i="8" s="1"/>
  <c r="H116" i="8" s="1"/>
  <c r="F108" i="13"/>
  <c r="F117" i="8" s="1"/>
  <c r="H117" i="8" s="1"/>
  <c r="F109" i="13"/>
  <c r="F118" i="8" s="1"/>
  <c r="H118" i="8" s="1"/>
  <c r="F110" i="13"/>
  <c r="F119" i="8" s="1"/>
  <c r="H119" i="8" s="1"/>
  <c r="F111" i="13"/>
  <c r="F120" i="8" s="1"/>
  <c r="H120" i="8" s="1"/>
  <c r="F112" i="13"/>
  <c r="F121" i="8" s="1"/>
  <c r="H121" i="8" s="1"/>
  <c r="F113" i="13"/>
  <c r="F122" i="8" s="1"/>
  <c r="H122" i="8" s="1"/>
  <c r="F114" i="13"/>
  <c r="F123" i="8" s="1"/>
  <c r="H123" i="8" s="1"/>
  <c r="F115" i="13"/>
  <c r="F124" i="8" s="1"/>
  <c r="H124" i="8" s="1"/>
  <c r="F116" i="13"/>
  <c r="F125" i="8" s="1"/>
  <c r="H125" i="8" s="1"/>
  <c r="F117" i="13"/>
  <c r="F126" i="8" s="1"/>
  <c r="H126" i="8" s="1"/>
  <c r="F118" i="13"/>
  <c r="F127" i="8" s="1"/>
  <c r="H127" i="8" s="1"/>
  <c r="F119" i="13"/>
  <c r="F128" i="8" s="1"/>
  <c r="H128" i="8" s="1"/>
  <c r="F120" i="13"/>
  <c r="F129" i="8" s="1"/>
  <c r="H129" i="8" s="1"/>
  <c r="F121" i="13"/>
  <c r="F130" i="8" s="1"/>
  <c r="H130" i="8" s="1"/>
  <c r="F122" i="13"/>
  <c r="F131" i="8" s="1"/>
  <c r="H131" i="8" s="1"/>
  <c r="F123" i="13"/>
  <c r="F132" i="8" s="1"/>
  <c r="H132" i="8" s="1"/>
  <c r="F124" i="13"/>
  <c r="F133" i="8" s="1"/>
  <c r="H133" i="8" s="1"/>
  <c r="F125" i="13"/>
  <c r="F134" i="8" s="1"/>
  <c r="H134" i="8" s="1"/>
  <c r="F126" i="13"/>
  <c r="F135" i="8" s="1"/>
  <c r="H135" i="8" s="1"/>
  <c r="F127" i="13"/>
  <c r="F136" i="8" s="1"/>
  <c r="H136" i="8" s="1"/>
  <c r="F128" i="13"/>
  <c r="F137" i="8" s="1"/>
  <c r="H137" i="8" s="1"/>
  <c r="F129" i="13"/>
  <c r="F138" i="8" s="1"/>
  <c r="H138" i="8" s="1"/>
  <c r="F130" i="13"/>
  <c r="F139" i="8" s="1"/>
  <c r="H139" i="8" s="1"/>
  <c r="F131" i="13"/>
  <c r="F140" i="8" s="1"/>
  <c r="H140" i="8" s="1"/>
  <c r="F132" i="13"/>
  <c r="F141" i="8" s="1"/>
  <c r="H141" i="8" s="1"/>
  <c r="F133" i="13"/>
  <c r="F142" i="8" s="1"/>
  <c r="H142" i="8" s="1"/>
  <c r="F134" i="13"/>
  <c r="F143" i="8" s="1"/>
  <c r="H143" i="8" s="1"/>
  <c r="F135" i="13"/>
  <c r="F144" i="8" s="1"/>
  <c r="H144" i="8" s="1"/>
  <c r="F136" i="13"/>
  <c r="F145" i="8" s="1"/>
  <c r="H145" i="8" s="1"/>
  <c r="F137" i="13"/>
  <c r="F146" i="8" s="1"/>
  <c r="H146" i="8" s="1"/>
  <c r="F138" i="13"/>
  <c r="F147" i="8" s="1"/>
  <c r="H147" i="8" s="1"/>
  <c r="F139" i="13"/>
  <c r="F148" i="8" s="1"/>
  <c r="H148" i="8" s="1"/>
  <c r="F140" i="13"/>
  <c r="F149" i="8" s="1"/>
  <c r="H149" i="8" s="1"/>
  <c r="F141" i="13"/>
  <c r="F150" i="8" s="1"/>
  <c r="H150" i="8" s="1"/>
  <c r="F142" i="13"/>
  <c r="F151" i="8" s="1"/>
  <c r="H151" i="8" s="1"/>
  <c r="F143" i="13"/>
  <c r="F152" i="8" s="1"/>
  <c r="H152" i="8" s="1"/>
  <c r="F144" i="13"/>
  <c r="F153" i="8" s="1"/>
  <c r="H153" i="8" s="1"/>
  <c r="F145" i="13"/>
  <c r="F154" i="8" s="1"/>
  <c r="H154" i="8" s="1"/>
  <c r="F146" i="13"/>
  <c r="F155" i="8" s="1"/>
  <c r="H155" i="8" s="1"/>
  <c r="F147" i="13"/>
  <c r="F156" i="8" s="1"/>
  <c r="H156" i="8" s="1"/>
  <c r="F148" i="13"/>
  <c r="F157" i="8" s="1"/>
  <c r="H157" i="8" s="1"/>
  <c r="F149" i="13"/>
  <c r="F158" i="8" s="1"/>
  <c r="H158" i="8" s="1"/>
  <c r="F150" i="13"/>
  <c r="F159" i="8" s="1"/>
  <c r="H159" i="8" s="1"/>
  <c r="F151" i="13"/>
  <c r="F160" i="8" s="1"/>
  <c r="H160" i="8" s="1"/>
  <c r="F152" i="13"/>
  <c r="F161" i="8" s="1"/>
  <c r="H161" i="8" s="1"/>
  <c r="F153" i="13"/>
  <c r="F162" i="8" s="1"/>
  <c r="H162" i="8" s="1"/>
  <c r="F154" i="13"/>
  <c r="F163" i="8" s="1"/>
  <c r="H163" i="8" s="1"/>
  <c r="F155" i="13"/>
  <c r="F164" i="8" s="1"/>
  <c r="H164" i="8" s="1"/>
  <c r="F156" i="13"/>
  <c r="F165" i="8" s="1"/>
  <c r="H165" i="8" s="1"/>
  <c r="F157" i="13"/>
  <c r="F166" i="8" s="1"/>
  <c r="H166" i="8" s="1"/>
  <c r="F158" i="13"/>
  <c r="F167" i="8" s="1"/>
  <c r="H167" i="8" s="1"/>
  <c r="F159" i="13"/>
  <c r="F168" i="8" s="1"/>
  <c r="H168" i="8" s="1"/>
  <c r="F160" i="13"/>
  <c r="F169" i="8" s="1"/>
  <c r="H169" i="8" s="1"/>
  <c r="F161" i="13"/>
  <c r="F170" i="8" s="1"/>
  <c r="H170" i="8" s="1"/>
  <c r="F162" i="13"/>
  <c r="F171" i="8" s="1"/>
  <c r="H171" i="8" s="1"/>
  <c r="F163" i="13"/>
  <c r="F172" i="8" s="1"/>
  <c r="H172" i="8" s="1"/>
  <c r="F164" i="13"/>
  <c r="F173" i="8" s="1"/>
  <c r="H173" i="8" s="1"/>
  <c r="F165" i="13"/>
  <c r="F174" i="8" s="1"/>
  <c r="H174" i="8" s="1"/>
  <c r="F166" i="13"/>
  <c r="F175" i="8" s="1"/>
  <c r="H175" i="8" s="1"/>
  <c r="F167" i="13"/>
  <c r="F176" i="8" s="1"/>
  <c r="H176" i="8" s="1"/>
  <c r="F168" i="13"/>
  <c r="F177" i="8" s="1"/>
  <c r="H177" i="8" s="1"/>
  <c r="F169" i="13"/>
  <c r="F178" i="8" s="1"/>
  <c r="H178" i="8" s="1"/>
  <c r="F170" i="13"/>
  <c r="F179" i="8" s="1"/>
  <c r="H179" i="8" s="1"/>
  <c r="F171" i="13"/>
  <c r="F180" i="8" s="1"/>
  <c r="H180" i="8" s="1"/>
  <c r="F172" i="13"/>
  <c r="F181" i="8" s="1"/>
  <c r="H181" i="8" s="1"/>
  <c r="F173" i="13"/>
  <c r="F182" i="8" s="1"/>
  <c r="H182" i="8" s="1"/>
  <c r="F174" i="13"/>
  <c r="F183" i="8" s="1"/>
  <c r="H183" i="8" s="1"/>
  <c r="F175" i="13"/>
  <c r="F184" i="8" s="1"/>
  <c r="H184" i="8" s="1"/>
  <c r="F176" i="13"/>
  <c r="F185" i="8" s="1"/>
  <c r="H185" i="8" s="1"/>
  <c r="F177" i="13"/>
  <c r="F186" i="8" s="1"/>
  <c r="H186" i="8" s="1"/>
  <c r="F178" i="13"/>
  <c r="F187" i="8" s="1"/>
  <c r="H187" i="8" s="1"/>
  <c r="F179" i="13"/>
  <c r="F188" i="8" s="1"/>
  <c r="H188" i="8" s="1"/>
  <c r="F180" i="13"/>
  <c r="F189" i="8" s="1"/>
  <c r="H189" i="8" s="1"/>
  <c r="F181" i="13"/>
  <c r="F190" i="8" s="1"/>
  <c r="H190" i="8" s="1"/>
  <c r="F182" i="13"/>
  <c r="F191" i="8" s="1"/>
  <c r="H191" i="8" s="1"/>
  <c r="F183" i="13"/>
  <c r="F192" i="8" s="1"/>
  <c r="H192" i="8" s="1"/>
  <c r="F184" i="13"/>
  <c r="F193" i="8" s="1"/>
  <c r="H193" i="8" s="1"/>
  <c r="F185" i="13"/>
  <c r="F194" i="8" s="1"/>
  <c r="H194" i="8" s="1"/>
  <c r="F186" i="13"/>
  <c r="F195" i="8" s="1"/>
  <c r="H195" i="8" s="1"/>
  <c r="F187" i="13"/>
  <c r="F196" i="8" s="1"/>
  <c r="H196" i="8" s="1"/>
  <c r="F188" i="13"/>
  <c r="F197" i="8" s="1"/>
  <c r="H197" i="8" s="1"/>
  <c r="F189" i="13"/>
  <c r="F198" i="8" s="1"/>
  <c r="H198" i="8" s="1"/>
  <c r="F190" i="13"/>
  <c r="F199" i="8" s="1"/>
  <c r="H199" i="8" s="1"/>
  <c r="F191" i="13"/>
  <c r="F200" i="8" s="1"/>
  <c r="H200" i="8" s="1"/>
  <c r="F192" i="13"/>
  <c r="F201" i="8" s="1"/>
  <c r="H201" i="8" s="1"/>
  <c r="F193" i="13"/>
  <c r="F202" i="8" s="1"/>
  <c r="H202" i="8" s="1"/>
  <c r="F194" i="13"/>
  <c r="F203" i="8" s="1"/>
  <c r="H203" i="8" s="1"/>
  <c r="F195" i="13"/>
  <c r="F204" i="8" s="1"/>
  <c r="H204" i="8" s="1"/>
  <c r="F196" i="13"/>
  <c r="F205" i="8" s="1"/>
  <c r="H205" i="8" s="1"/>
  <c r="F197" i="13"/>
  <c r="F206" i="8" s="1"/>
  <c r="H206" i="8" s="1"/>
  <c r="F198" i="13"/>
  <c r="F207" i="8" s="1"/>
  <c r="H207" i="8" s="1"/>
  <c r="F199" i="13"/>
  <c r="F208" i="8" s="1"/>
  <c r="H208" i="8" s="1"/>
  <c r="F200" i="13"/>
  <c r="F209" i="8" s="1"/>
  <c r="H209" i="8" s="1"/>
  <c r="F201" i="13"/>
  <c r="F210" i="8" s="1"/>
  <c r="H210" i="8" s="1"/>
  <c r="F202" i="13"/>
  <c r="F211" i="8" s="1"/>
  <c r="H211" i="8" s="1"/>
  <c r="F203" i="13"/>
  <c r="F212" i="8" s="1"/>
  <c r="H212" i="8" s="1"/>
  <c r="F204" i="13"/>
  <c r="F213" i="8" s="1"/>
  <c r="H213" i="8" s="1"/>
  <c r="F205" i="13"/>
  <c r="F214" i="8" s="1"/>
  <c r="H214" i="8" s="1"/>
  <c r="F206" i="13"/>
  <c r="F215" i="8" s="1"/>
  <c r="H215" i="8" s="1"/>
  <c r="F207" i="13"/>
  <c r="F216" i="8" s="1"/>
  <c r="H216" i="8" s="1"/>
  <c r="F208" i="13"/>
  <c r="F217" i="8" s="1"/>
  <c r="H217" i="8" s="1"/>
  <c r="F209" i="13"/>
  <c r="F218" i="8" s="1"/>
  <c r="H218" i="8" s="1"/>
  <c r="F210" i="13"/>
  <c r="F219" i="8" s="1"/>
  <c r="H219" i="8" s="1"/>
  <c r="F211" i="13"/>
  <c r="F220" i="8" s="1"/>
  <c r="H220" i="8" s="1"/>
  <c r="F212" i="13"/>
  <c r="F221" i="8" s="1"/>
  <c r="H221" i="8" s="1"/>
  <c r="F213" i="13"/>
  <c r="F222" i="8" s="1"/>
  <c r="H222" i="8" s="1"/>
  <c r="F214" i="13"/>
  <c r="F223" i="8" s="1"/>
  <c r="H223" i="8" s="1"/>
  <c r="F215" i="13"/>
  <c r="F224" i="8" s="1"/>
  <c r="H224" i="8" s="1"/>
  <c r="F216" i="13"/>
  <c r="F225" i="8" s="1"/>
  <c r="H225" i="8" s="1"/>
  <c r="F217" i="13"/>
  <c r="F226" i="8" s="1"/>
  <c r="H226" i="8" s="1"/>
  <c r="F218" i="13"/>
  <c r="F227" i="8" s="1"/>
  <c r="H227" i="8" s="1"/>
  <c r="F219" i="13"/>
  <c r="F228" i="8" s="1"/>
  <c r="H228" i="8" s="1"/>
  <c r="F220" i="13"/>
  <c r="F229" i="8" s="1"/>
  <c r="H229" i="8" s="1"/>
  <c r="F221" i="13"/>
  <c r="F230" i="8" s="1"/>
  <c r="H230" i="8" s="1"/>
  <c r="F222" i="13"/>
  <c r="F231" i="8" s="1"/>
  <c r="H231" i="8" s="1"/>
  <c r="F223" i="13"/>
  <c r="F232" i="8" s="1"/>
  <c r="H232" i="8" s="1"/>
  <c r="F224" i="13"/>
  <c r="F233" i="8" s="1"/>
  <c r="H233" i="8" s="1"/>
  <c r="F225" i="13"/>
  <c r="F234" i="8" s="1"/>
  <c r="H234" i="8" s="1"/>
  <c r="F226" i="13"/>
  <c r="F235" i="8" s="1"/>
  <c r="H235" i="8" s="1"/>
  <c r="F227" i="13"/>
  <c r="F236" i="8" s="1"/>
  <c r="H236" i="8" s="1"/>
  <c r="F228" i="13"/>
  <c r="F237" i="8" s="1"/>
  <c r="H237" i="8" s="1"/>
  <c r="F229" i="13"/>
  <c r="F238" i="8" s="1"/>
  <c r="H238" i="8" s="1"/>
  <c r="F230" i="13"/>
  <c r="F239" i="8" s="1"/>
  <c r="H239" i="8" s="1"/>
  <c r="F231" i="13"/>
  <c r="F240" i="8" s="1"/>
  <c r="H240" i="8" s="1"/>
  <c r="F232" i="13"/>
  <c r="F241" i="8" s="1"/>
  <c r="H241" i="8" s="1"/>
  <c r="F233" i="13"/>
  <c r="F242" i="8" s="1"/>
  <c r="H242" i="8" s="1"/>
  <c r="F234" i="13"/>
  <c r="F243" i="8" s="1"/>
  <c r="H243" i="8" s="1"/>
  <c r="F235" i="13"/>
  <c r="F244" i="8" s="1"/>
  <c r="H244" i="8" s="1"/>
  <c r="F236" i="13"/>
  <c r="F245" i="8" s="1"/>
  <c r="H245" i="8" s="1"/>
  <c r="F237" i="13"/>
  <c r="F246" i="8" s="1"/>
  <c r="H246" i="8" s="1"/>
  <c r="F238" i="13"/>
  <c r="F247" i="8" s="1"/>
  <c r="H247" i="8" s="1"/>
  <c r="F239" i="13"/>
  <c r="F248" i="8" s="1"/>
  <c r="H248" i="8" s="1"/>
  <c r="F240" i="13"/>
  <c r="F249" i="8" s="1"/>
  <c r="H249" i="8" s="1"/>
  <c r="F241" i="13"/>
  <c r="F250" i="8" s="1"/>
  <c r="H250" i="8" s="1"/>
  <c r="F242" i="13"/>
  <c r="F251" i="8" s="1"/>
  <c r="H251" i="8" s="1"/>
  <c r="F243" i="13"/>
  <c r="F252" i="8" s="1"/>
  <c r="H252" i="8" s="1"/>
  <c r="F244" i="13"/>
  <c r="F253" i="8" s="1"/>
  <c r="H253" i="8" s="1"/>
  <c r="F245" i="13"/>
  <c r="F254" i="8" s="1"/>
  <c r="H254" i="8" s="1"/>
  <c r="F246" i="13"/>
  <c r="F255" i="8" s="1"/>
  <c r="H255" i="8" s="1"/>
  <c r="F247" i="13"/>
  <c r="F256" i="8" s="1"/>
  <c r="H256" i="8" s="1"/>
  <c r="F248" i="13"/>
  <c r="F257" i="8" s="1"/>
  <c r="H257" i="8" s="1"/>
  <c r="F249" i="13"/>
  <c r="F258" i="8" s="1"/>
  <c r="H258" i="8" s="1"/>
  <c r="F250" i="13"/>
  <c r="F259" i="8" s="1"/>
  <c r="H259" i="8" s="1"/>
  <c r="F251" i="13"/>
  <c r="F260" i="8" s="1"/>
  <c r="H260" i="8" s="1"/>
  <c r="F252" i="13"/>
  <c r="F261" i="8" s="1"/>
  <c r="H261" i="8" s="1"/>
  <c r="F253" i="13"/>
  <c r="F262" i="8" s="1"/>
  <c r="H262" i="8" s="1"/>
  <c r="F254" i="13"/>
  <c r="F263" i="8" s="1"/>
  <c r="H263" i="8" s="1"/>
  <c r="F255" i="13"/>
  <c r="F264" i="8" s="1"/>
  <c r="H264" i="8" s="1"/>
  <c r="F256" i="13"/>
  <c r="F265" i="8" s="1"/>
  <c r="H265" i="8" s="1"/>
  <c r="F257" i="13"/>
  <c r="F266" i="8" s="1"/>
  <c r="H266" i="8" s="1"/>
  <c r="F258" i="13"/>
  <c r="F267" i="8" s="1"/>
  <c r="H267" i="8" s="1"/>
  <c r="F259" i="13"/>
  <c r="F268" i="8" s="1"/>
  <c r="H268" i="8" s="1"/>
  <c r="F260" i="13"/>
  <c r="F269" i="8" s="1"/>
  <c r="H269" i="8" s="1"/>
  <c r="F261" i="13"/>
  <c r="F270" i="8" s="1"/>
  <c r="H270" i="8" s="1"/>
  <c r="F262" i="13"/>
  <c r="F271" i="8" s="1"/>
  <c r="H271" i="8" s="1"/>
  <c r="F263" i="13"/>
  <c r="F272" i="8" s="1"/>
  <c r="H272" i="8" s="1"/>
  <c r="F264" i="13"/>
  <c r="F273" i="8" s="1"/>
  <c r="H273" i="8" s="1"/>
  <c r="F265" i="13"/>
  <c r="F274" i="8" s="1"/>
  <c r="H274" i="8" s="1"/>
  <c r="F266" i="13"/>
  <c r="F275" i="8" s="1"/>
  <c r="H275" i="8" s="1"/>
  <c r="F267" i="13"/>
  <c r="F276" i="8" s="1"/>
  <c r="H276" i="8" s="1"/>
  <c r="F268" i="13"/>
  <c r="F277" i="8" s="1"/>
  <c r="H277" i="8" s="1"/>
  <c r="F269" i="13"/>
  <c r="F278" i="8" s="1"/>
  <c r="H278" i="8" s="1"/>
  <c r="F270" i="13"/>
  <c r="F279" i="8" s="1"/>
  <c r="H279" i="8" s="1"/>
  <c r="F271" i="13"/>
  <c r="F280" i="8" s="1"/>
  <c r="H280" i="8" s="1"/>
  <c r="F272" i="13"/>
  <c r="F281" i="8" s="1"/>
  <c r="H281" i="8" s="1"/>
  <c r="F273" i="13"/>
  <c r="F282" i="8" s="1"/>
  <c r="H282" i="8" s="1"/>
  <c r="F274" i="13"/>
  <c r="F283" i="8" s="1"/>
  <c r="H283" i="8" s="1"/>
  <c r="F275" i="13"/>
  <c r="F284" i="8" s="1"/>
  <c r="H284" i="8" s="1"/>
  <c r="F276" i="13"/>
  <c r="F285" i="8" s="1"/>
  <c r="H285" i="8" s="1"/>
  <c r="F277" i="13"/>
  <c r="F286" i="8" s="1"/>
  <c r="H286" i="8" s="1"/>
  <c r="F278" i="13"/>
  <c r="F287" i="8" s="1"/>
  <c r="H287" i="8" s="1"/>
  <c r="F279" i="13"/>
  <c r="F288" i="8" s="1"/>
  <c r="H288" i="8" s="1"/>
  <c r="F280" i="13"/>
  <c r="F289" i="8" s="1"/>
  <c r="H289" i="8" s="1"/>
  <c r="F281" i="13"/>
  <c r="F290" i="8" s="1"/>
  <c r="H290" i="8" s="1"/>
  <c r="F282" i="13"/>
  <c r="F291" i="8" s="1"/>
  <c r="H291" i="8" s="1"/>
  <c r="F283" i="13"/>
  <c r="F292" i="8" s="1"/>
  <c r="H292" i="8" s="1"/>
  <c r="F284" i="13"/>
  <c r="F293" i="8" s="1"/>
  <c r="H293" i="8" s="1"/>
  <c r="F285" i="13"/>
  <c r="F294" i="8" s="1"/>
  <c r="H294" i="8" s="1"/>
  <c r="F286" i="13"/>
  <c r="F295" i="8" s="1"/>
  <c r="H295" i="8" s="1"/>
  <c r="F287" i="13"/>
  <c r="F296" i="8" s="1"/>
  <c r="H296" i="8" s="1"/>
  <c r="F288" i="13"/>
  <c r="F297" i="8" s="1"/>
  <c r="H297" i="8" s="1"/>
  <c r="F289" i="13"/>
  <c r="F298" i="8" s="1"/>
  <c r="H298" i="8" s="1"/>
  <c r="F290" i="13"/>
  <c r="F299" i="8" s="1"/>
  <c r="H299" i="8" s="1"/>
  <c r="F291" i="13"/>
  <c r="F300" i="8" s="1"/>
  <c r="H300" i="8" s="1"/>
  <c r="F292" i="13"/>
  <c r="F301" i="8" s="1"/>
  <c r="H301" i="8" s="1"/>
  <c r="F293" i="13"/>
  <c r="F302" i="8" s="1"/>
  <c r="H302" i="8" s="1"/>
  <c r="F294" i="13"/>
  <c r="F303" i="8" s="1"/>
  <c r="H303" i="8" s="1"/>
  <c r="F295" i="13"/>
  <c r="F304" i="8" s="1"/>
  <c r="H304" i="8" s="1"/>
  <c r="F296" i="13"/>
  <c r="F305" i="8" s="1"/>
  <c r="H305" i="8" s="1"/>
  <c r="F297" i="13"/>
  <c r="F306" i="8" s="1"/>
  <c r="H306" i="8" s="1"/>
  <c r="F298" i="13"/>
  <c r="F307" i="8" s="1"/>
  <c r="H307" i="8" s="1"/>
  <c r="F299" i="13"/>
  <c r="F308" i="8" s="1"/>
  <c r="H308" i="8" s="1"/>
  <c r="F300" i="13"/>
  <c r="F309" i="8" s="1"/>
  <c r="H309" i="8" s="1"/>
  <c r="F301" i="13"/>
  <c r="F310" i="8" s="1"/>
  <c r="H310" i="8" s="1"/>
  <c r="F302" i="13"/>
  <c r="F311" i="8" s="1"/>
  <c r="H311" i="8" s="1"/>
  <c r="F303" i="13"/>
  <c r="F312" i="8" s="1"/>
  <c r="H312" i="8" s="1"/>
  <c r="F304" i="13"/>
  <c r="F313" i="8" s="1"/>
  <c r="H313" i="8" s="1"/>
  <c r="F305" i="13"/>
  <c r="F314" i="8" s="1"/>
  <c r="H314" i="8" s="1"/>
  <c r="F306" i="13"/>
  <c r="F315" i="8" s="1"/>
  <c r="H315" i="8" s="1"/>
  <c r="F307" i="13"/>
  <c r="F316" i="8" s="1"/>
  <c r="H316" i="8" s="1"/>
  <c r="F308" i="13"/>
  <c r="F317" i="8" s="1"/>
  <c r="H317" i="8" s="1"/>
  <c r="F309" i="13"/>
  <c r="F318" i="8" s="1"/>
  <c r="H318" i="8" s="1"/>
  <c r="F310" i="13"/>
  <c r="F319" i="8" s="1"/>
  <c r="H319" i="8" s="1"/>
  <c r="F311" i="13"/>
  <c r="F320" i="8" s="1"/>
  <c r="H320" i="8" s="1"/>
  <c r="F312" i="13"/>
  <c r="F321" i="8" s="1"/>
  <c r="H321" i="8" s="1"/>
  <c r="F313" i="13"/>
  <c r="F322" i="8" s="1"/>
  <c r="H322" i="8" s="1"/>
  <c r="F314" i="13"/>
  <c r="F323" i="8" s="1"/>
  <c r="H323" i="8" s="1"/>
  <c r="F315" i="13"/>
  <c r="F324" i="8" s="1"/>
  <c r="H324" i="8" s="1"/>
  <c r="F316" i="13"/>
  <c r="F325" i="8" s="1"/>
  <c r="H325" i="8" s="1"/>
  <c r="F317" i="13"/>
  <c r="F326" i="8" s="1"/>
  <c r="H326" i="8" s="1"/>
  <c r="F318" i="13"/>
  <c r="F327" i="8" s="1"/>
  <c r="H327" i="8" s="1"/>
  <c r="F319" i="13"/>
  <c r="F328" i="8" s="1"/>
  <c r="H328" i="8" s="1"/>
  <c r="F320" i="13"/>
  <c r="F329" i="8" s="1"/>
  <c r="H329" i="8" s="1"/>
  <c r="F321" i="13"/>
  <c r="F330" i="8" s="1"/>
  <c r="H330" i="8" s="1"/>
  <c r="F322" i="13"/>
  <c r="F331" i="8" s="1"/>
  <c r="H331" i="8" s="1"/>
  <c r="F323" i="13"/>
  <c r="F332" i="8" s="1"/>
  <c r="H332" i="8" s="1"/>
  <c r="F324" i="13"/>
  <c r="F333" i="8" s="1"/>
  <c r="H333" i="8" s="1"/>
  <c r="F325" i="13"/>
  <c r="F334" i="8" s="1"/>
  <c r="H334" i="8" s="1"/>
  <c r="F326" i="13"/>
  <c r="F335" i="8" s="1"/>
  <c r="H335" i="8" s="1"/>
  <c r="F327" i="13"/>
  <c r="F336" i="8" s="1"/>
  <c r="H336" i="8" s="1"/>
  <c r="F328" i="13"/>
  <c r="F337" i="8" s="1"/>
  <c r="H337" i="8" s="1"/>
  <c r="F329" i="13"/>
  <c r="F338" i="8" s="1"/>
  <c r="H338" i="8" s="1"/>
  <c r="F330" i="13"/>
  <c r="F339" i="8" s="1"/>
  <c r="H339" i="8" s="1"/>
  <c r="F331" i="13"/>
  <c r="F340" i="8" s="1"/>
  <c r="H340" i="8" s="1"/>
  <c r="F332" i="13"/>
  <c r="F341" i="8" s="1"/>
  <c r="H341" i="8" s="1"/>
  <c r="F333" i="13"/>
  <c r="F342" i="8" s="1"/>
  <c r="H342" i="8" s="1"/>
  <c r="F334" i="13"/>
  <c r="F343" i="8" s="1"/>
  <c r="H343" i="8" s="1"/>
  <c r="F335" i="13"/>
  <c r="F344" i="8" s="1"/>
  <c r="H344" i="8" s="1"/>
  <c r="F336" i="13"/>
  <c r="F345" i="8" s="1"/>
  <c r="H345" i="8" s="1"/>
  <c r="F337" i="13"/>
  <c r="F346" i="8" s="1"/>
  <c r="H346" i="8" s="1"/>
  <c r="F338" i="13"/>
  <c r="F347" i="8" s="1"/>
  <c r="H347" i="8" s="1"/>
  <c r="F339" i="13"/>
  <c r="F348" i="8" s="1"/>
  <c r="H348" i="8" s="1"/>
  <c r="F340" i="13"/>
  <c r="F349" i="8" s="1"/>
  <c r="H349" i="8" s="1"/>
  <c r="F341" i="13"/>
  <c r="F350" i="8" s="1"/>
  <c r="H350" i="8" s="1"/>
  <c r="F76" i="13"/>
  <c r="F85" i="8" s="1"/>
  <c r="H85" i="8" s="1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3" i="13"/>
  <c r="B94" i="13"/>
  <c r="B95" i="13"/>
  <c r="B96" i="13"/>
  <c r="B97" i="13"/>
  <c r="B98" i="13"/>
  <c r="B99" i="13"/>
  <c r="B100" i="13"/>
  <c r="B101" i="13"/>
  <c r="B102" i="13"/>
  <c r="B103" i="13"/>
  <c r="B104" i="13"/>
  <c r="B105" i="13"/>
  <c r="B106" i="13"/>
  <c r="B107" i="13"/>
  <c r="B108" i="13"/>
  <c r="B109" i="13"/>
  <c r="B110" i="13"/>
  <c r="B111" i="13"/>
  <c r="B112" i="13"/>
  <c r="B113" i="13"/>
  <c r="B114" i="13"/>
  <c r="B115" i="13"/>
  <c r="B116" i="13"/>
  <c r="B117" i="13"/>
  <c r="B118" i="13"/>
  <c r="B119" i="13"/>
  <c r="B120" i="13"/>
  <c r="B121" i="13"/>
  <c r="B122" i="13"/>
  <c r="B123" i="13"/>
  <c r="B124" i="13"/>
  <c r="B125" i="13"/>
  <c r="B126" i="13"/>
  <c r="B127" i="13"/>
  <c r="B128" i="13"/>
  <c r="B129" i="13"/>
  <c r="B130" i="13"/>
  <c r="B131" i="13"/>
  <c r="B132" i="13"/>
  <c r="B133" i="13"/>
  <c r="B134" i="13"/>
  <c r="B135" i="13"/>
  <c r="B136" i="13"/>
  <c r="B137" i="13"/>
  <c r="B138" i="13"/>
  <c r="B139" i="13"/>
  <c r="B140" i="13"/>
  <c r="B141" i="13"/>
  <c r="B142" i="13"/>
  <c r="B143" i="13"/>
  <c r="B144" i="13"/>
  <c r="B145" i="13"/>
  <c r="B146" i="13"/>
  <c r="B147" i="13"/>
  <c r="B148" i="13"/>
  <c r="B149" i="13"/>
  <c r="B150" i="13"/>
  <c r="B151" i="13"/>
  <c r="B152" i="13"/>
  <c r="B153" i="13"/>
  <c r="B154" i="13"/>
  <c r="B155" i="13"/>
  <c r="B156" i="13"/>
  <c r="B157" i="13"/>
  <c r="B158" i="13"/>
  <c r="B159" i="13"/>
  <c r="B160" i="13"/>
  <c r="B161" i="13"/>
  <c r="B162" i="13"/>
  <c r="B163" i="13"/>
  <c r="B164" i="13"/>
  <c r="B165" i="13"/>
  <c r="B166" i="13"/>
  <c r="B167" i="13"/>
  <c r="B168" i="13"/>
  <c r="B169" i="13"/>
  <c r="B170" i="13"/>
  <c r="B171" i="13"/>
  <c r="B172" i="13"/>
  <c r="B173" i="13"/>
  <c r="B174" i="13"/>
  <c r="B175" i="13"/>
  <c r="B176" i="13"/>
  <c r="B177" i="13"/>
  <c r="B178" i="13"/>
  <c r="B179" i="13"/>
  <c r="B180" i="13"/>
  <c r="B181" i="13"/>
  <c r="B182" i="13"/>
  <c r="B183" i="13"/>
  <c r="B184" i="13"/>
  <c r="B185" i="13"/>
  <c r="B186" i="13"/>
  <c r="B187" i="13"/>
  <c r="B188" i="13"/>
  <c r="B189" i="13"/>
  <c r="B190" i="13"/>
  <c r="B191" i="13"/>
  <c r="B192" i="13"/>
  <c r="B193" i="13"/>
  <c r="B194" i="13"/>
  <c r="B195" i="13"/>
  <c r="B196" i="13"/>
  <c r="B197" i="13"/>
  <c r="B198" i="13"/>
  <c r="B199" i="13"/>
  <c r="B200" i="13"/>
  <c r="B201" i="13"/>
  <c r="B202" i="13"/>
  <c r="B203" i="13"/>
  <c r="B204" i="13"/>
  <c r="B205" i="13"/>
  <c r="B206" i="13"/>
  <c r="B207" i="13"/>
  <c r="B208" i="13"/>
  <c r="B209" i="13"/>
  <c r="B210" i="13"/>
  <c r="B211" i="13"/>
  <c r="B212" i="13"/>
  <c r="B213" i="13"/>
  <c r="B214" i="13"/>
  <c r="B215" i="13"/>
  <c r="B216" i="13"/>
  <c r="B217" i="13"/>
  <c r="B218" i="13"/>
  <c r="B219" i="13"/>
  <c r="B220" i="13"/>
  <c r="B221" i="13"/>
  <c r="B222" i="13"/>
  <c r="B223" i="13"/>
  <c r="B224" i="13"/>
  <c r="B225" i="13"/>
  <c r="B226" i="13"/>
  <c r="B227" i="13"/>
  <c r="B228" i="13"/>
  <c r="B229" i="13"/>
  <c r="B230" i="13"/>
  <c r="B231" i="13"/>
  <c r="B232" i="13"/>
  <c r="B233" i="13"/>
  <c r="B234" i="13"/>
  <c r="B235" i="13"/>
  <c r="B236" i="13"/>
  <c r="B237" i="13"/>
  <c r="B238" i="13"/>
  <c r="B239" i="13"/>
  <c r="B240" i="13"/>
  <c r="B241" i="13"/>
  <c r="B242" i="13"/>
  <c r="B243" i="13"/>
  <c r="B244" i="13"/>
  <c r="B245" i="13"/>
  <c r="B246" i="13"/>
  <c r="B247" i="13"/>
  <c r="B248" i="13"/>
  <c r="B249" i="13"/>
  <c r="B250" i="13"/>
  <c r="B251" i="13"/>
  <c r="B252" i="13"/>
  <c r="B253" i="13"/>
  <c r="B254" i="13"/>
  <c r="B255" i="13"/>
  <c r="B256" i="13"/>
  <c r="B257" i="13"/>
  <c r="B258" i="13"/>
  <c r="B259" i="13"/>
  <c r="B260" i="13"/>
  <c r="B261" i="13"/>
  <c r="B262" i="13"/>
  <c r="B263" i="13"/>
  <c r="B264" i="13"/>
  <c r="B265" i="13"/>
  <c r="B266" i="13"/>
  <c r="B267" i="13"/>
  <c r="B268" i="13"/>
  <c r="B269" i="13"/>
  <c r="B270" i="13"/>
  <c r="B271" i="13"/>
  <c r="B272" i="13"/>
  <c r="B273" i="13"/>
  <c r="B274" i="13"/>
  <c r="B275" i="13"/>
  <c r="B276" i="13"/>
  <c r="B277" i="13"/>
  <c r="B278" i="13"/>
  <c r="B279" i="13"/>
  <c r="B280" i="13"/>
  <c r="B281" i="13"/>
  <c r="B282" i="13"/>
  <c r="B283" i="13"/>
  <c r="B284" i="13"/>
  <c r="B285" i="13"/>
  <c r="B286" i="13"/>
  <c r="B287" i="13"/>
  <c r="B288" i="13"/>
  <c r="B289" i="13"/>
  <c r="B290" i="13"/>
  <c r="B291" i="13"/>
  <c r="B292" i="13"/>
  <c r="B293" i="13"/>
  <c r="B294" i="13"/>
  <c r="B295" i="13"/>
  <c r="B296" i="13"/>
  <c r="B297" i="13"/>
  <c r="B298" i="13"/>
  <c r="B299" i="13"/>
  <c r="B300" i="13"/>
  <c r="B301" i="13"/>
  <c r="B302" i="13"/>
  <c r="B303" i="13"/>
  <c r="B304" i="13"/>
  <c r="B305" i="13"/>
  <c r="B306" i="13"/>
  <c r="B307" i="13"/>
  <c r="B308" i="13"/>
  <c r="B309" i="13"/>
  <c r="B310" i="13"/>
  <c r="B311" i="13"/>
  <c r="B312" i="13"/>
  <c r="B313" i="13"/>
  <c r="B314" i="13"/>
  <c r="B315" i="13"/>
  <c r="B316" i="13"/>
  <c r="B317" i="13"/>
  <c r="B318" i="13"/>
  <c r="B319" i="13"/>
  <c r="B320" i="13"/>
  <c r="B321" i="13"/>
  <c r="B322" i="13"/>
  <c r="B323" i="13"/>
  <c r="B324" i="13"/>
  <c r="B325" i="13"/>
  <c r="B326" i="13"/>
  <c r="B327" i="13"/>
  <c r="B328" i="13"/>
  <c r="B329" i="13"/>
  <c r="B330" i="13"/>
  <c r="B331" i="13"/>
  <c r="B332" i="13"/>
  <c r="B333" i="13"/>
  <c r="B334" i="13"/>
  <c r="B335" i="13"/>
  <c r="B336" i="13"/>
  <c r="B337" i="13"/>
  <c r="B338" i="13"/>
  <c r="B339" i="13"/>
  <c r="B340" i="13"/>
  <c r="B341" i="13"/>
  <c r="B76" i="13"/>
  <c r="E295" i="7" l="1"/>
  <c r="H333" i="13"/>
  <c r="I333" i="13" s="1"/>
  <c r="E344" i="7"/>
  <c r="H321" i="13"/>
  <c r="I321" i="13" s="1"/>
  <c r="E283" i="7"/>
  <c r="H313" i="13"/>
  <c r="I313" i="13" s="1"/>
  <c r="E152" i="7"/>
  <c r="H301" i="13"/>
  <c r="I301" i="13" s="1"/>
  <c r="E329" i="7"/>
  <c r="H289" i="13"/>
  <c r="I289" i="13" s="1"/>
  <c r="E159" i="7"/>
  <c r="H277" i="13"/>
  <c r="I277" i="13" s="1"/>
  <c r="E172" i="7"/>
  <c r="H265" i="13"/>
  <c r="I265" i="13" s="1"/>
  <c r="E126" i="7"/>
  <c r="H249" i="13"/>
  <c r="I249" i="13" s="1"/>
  <c r="E105" i="7"/>
  <c r="H237" i="13"/>
  <c r="I237" i="13" s="1"/>
  <c r="E199" i="7"/>
  <c r="H221" i="13"/>
  <c r="I221" i="13" s="1"/>
  <c r="E306" i="7"/>
  <c r="H209" i="13"/>
  <c r="I209" i="13" s="1"/>
  <c r="E311" i="7"/>
  <c r="H193" i="13"/>
  <c r="I193" i="13" s="1"/>
  <c r="E250" i="7"/>
  <c r="H169" i="13"/>
  <c r="I169" i="13" s="1"/>
  <c r="E238" i="7"/>
  <c r="H157" i="13"/>
  <c r="I157" i="13" s="1"/>
  <c r="E219" i="7"/>
  <c r="H145" i="13"/>
  <c r="I145" i="13" s="1"/>
  <c r="E196" i="7"/>
  <c r="H133" i="13"/>
  <c r="I133" i="13" s="1"/>
  <c r="E184" i="7"/>
  <c r="H121" i="13"/>
  <c r="I121" i="13" s="1"/>
  <c r="E161" i="7"/>
  <c r="H109" i="13"/>
  <c r="I109" i="13" s="1"/>
  <c r="E108" i="7"/>
  <c r="H101" i="13"/>
  <c r="I101" i="13" s="1"/>
  <c r="E343" i="7"/>
  <c r="H93" i="13"/>
  <c r="I93" i="13" s="1"/>
  <c r="E198" i="7"/>
  <c r="I81" i="13"/>
  <c r="H81" i="13"/>
  <c r="E99" i="7"/>
  <c r="H77" i="13"/>
  <c r="I77" i="13" s="1"/>
  <c r="E309" i="7"/>
  <c r="H340" i="13"/>
  <c r="I340" i="13" s="1"/>
  <c r="H336" i="13"/>
  <c r="I336" i="13" s="1"/>
  <c r="E294" i="7"/>
  <c r="H332" i="13"/>
  <c r="I332" i="13" s="1"/>
  <c r="E106" i="7"/>
  <c r="H328" i="13"/>
  <c r="I328" i="13" s="1"/>
  <c r="E351" i="7"/>
  <c r="H324" i="13"/>
  <c r="I324" i="13" s="1"/>
  <c r="E338" i="7"/>
  <c r="H320" i="13"/>
  <c r="I320" i="13" s="1"/>
  <c r="E291" i="7"/>
  <c r="H316" i="13"/>
  <c r="I316" i="13" s="1"/>
  <c r="E255" i="7"/>
  <c r="H312" i="13"/>
  <c r="I312" i="13" s="1"/>
  <c r="E181" i="7"/>
  <c r="H308" i="13"/>
  <c r="I308" i="13" s="1"/>
  <c r="H304" i="13"/>
  <c r="I304" i="13" s="1"/>
  <c r="E133" i="7"/>
  <c r="H300" i="13"/>
  <c r="I300" i="13" s="1"/>
  <c r="E342" i="7"/>
  <c r="H296" i="13"/>
  <c r="I296" i="13" s="1"/>
  <c r="E334" i="7"/>
  <c r="H292" i="13"/>
  <c r="I292" i="13" s="1"/>
  <c r="E328" i="7"/>
  <c r="H288" i="13"/>
  <c r="I288" i="13" s="1"/>
  <c r="E237" i="7"/>
  <c r="H284" i="13"/>
  <c r="I284" i="13" s="1"/>
  <c r="E201" i="7"/>
  <c r="H280" i="13"/>
  <c r="I280" i="13" s="1"/>
  <c r="E158" i="7"/>
  <c r="H276" i="13"/>
  <c r="I276" i="13" s="1"/>
  <c r="H272" i="13"/>
  <c r="I272" i="13" s="1"/>
  <c r="E95" i="7"/>
  <c r="H268" i="13"/>
  <c r="I268" i="13" s="1"/>
  <c r="H264" i="13"/>
  <c r="I264" i="13" s="1"/>
  <c r="E145" i="7"/>
  <c r="H260" i="13"/>
  <c r="I260" i="13" s="1"/>
  <c r="E141" i="7"/>
  <c r="H256" i="13"/>
  <c r="I256" i="13" s="1"/>
  <c r="E129" i="7"/>
  <c r="H252" i="13"/>
  <c r="I252" i="13" s="1"/>
  <c r="E125" i="7"/>
  <c r="H248" i="13"/>
  <c r="I248" i="13" s="1"/>
  <c r="E121" i="7"/>
  <c r="H244" i="13"/>
  <c r="I244" i="13" s="1"/>
  <c r="H240" i="13"/>
  <c r="I240" i="13" s="1"/>
  <c r="E104" i="7"/>
  <c r="H236" i="13"/>
  <c r="I236" i="13" s="1"/>
  <c r="H232" i="13"/>
  <c r="I232" i="13" s="1"/>
  <c r="E214" i="7"/>
  <c r="H228" i="13"/>
  <c r="I228" i="13" s="1"/>
  <c r="E213" i="7"/>
  <c r="H224" i="13"/>
  <c r="I224" i="13" s="1"/>
  <c r="E321" i="7"/>
  <c r="H220" i="13"/>
  <c r="I220" i="13" s="1"/>
  <c r="E310" i="7"/>
  <c r="H216" i="13"/>
  <c r="I216" i="13" s="1"/>
  <c r="E322" i="7"/>
  <c r="H212" i="13"/>
  <c r="I212" i="13" s="1"/>
  <c r="H208" i="13"/>
  <c r="I208" i="13" s="1"/>
  <c r="E134" i="7"/>
  <c r="H204" i="13"/>
  <c r="I204" i="13" s="1"/>
  <c r="E340" i="7"/>
  <c r="H200" i="13"/>
  <c r="I200" i="13" s="1"/>
  <c r="E323" i="7"/>
  <c r="H196" i="13"/>
  <c r="I196" i="13" s="1"/>
  <c r="E302" i="7"/>
  <c r="H192" i="13"/>
  <c r="I192" i="13" s="1"/>
  <c r="E298" i="7"/>
  <c r="H188" i="13"/>
  <c r="I188" i="13" s="1"/>
  <c r="E287" i="7"/>
  <c r="H184" i="13"/>
  <c r="I184" i="13" s="1"/>
  <c r="E277" i="7"/>
  <c r="H180" i="13"/>
  <c r="I180" i="13" s="1"/>
  <c r="H176" i="13"/>
  <c r="I176" i="13" s="1"/>
  <c r="E265" i="7"/>
  <c r="H172" i="13"/>
  <c r="I172" i="13" s="1"/>
  <c r="E249" i="7"/>
  <c r="H168" i="13"/>
  <c r="I168" i="13" s="1"/>
  <c r="E245" i="7"/>
  <c r="H164" i="13"/>
  <c r="I164" i="13" s="1"/>
  <c r="E241" i="7"/>
  <c r="H160" i="13"/>
  <c r="I160" i="13" s="1"/>
  <c r="E236" i="7"/>
  <c r="H156" i="13"/>
  <c r="I156" i="13" s="1"/>
  <c r="E231" i="7"/>
  <c r="H152" i="13"/>
  <c r="I152" i="13" s="1"/>
  <c r="E222" i="7"/>
  <c r="H148" i="13"/>
  <c r="I148" i="13" s="1"/>
  <c r="E218" i="7"/>
  <c r="H144" i="13"/>
  <c r="I144" i="13" s="1"/>
  <c r="E209" i="7"/>
  <c r="H140" i="13"/>
  <c r="I140" i="13" s="1"/>
  <c r="E205" i="7"/>
  <c r="H136" i="13"/>
  <c r="I136" i="13" s="1"/>
  <c r="E195" i="7"/>
  <c r="H132" i="13"/>
  <c r="I132" i="13" s="1"/>
  <c r="E191" i="7"/>
  <c r="H128" i="13"/>
  <c r="I128" i="13" s="1"/>
  <c r="E187" i="7"/>
  <c r="H124" i="13"/>
  <c r="I124" i="13" s="1"/>
  <c r="E183" i="7"/>
  <c r="H120" i="13"/>
  <c r="I120" i="13" s="1"/>
  <c r="E168" i="7"/>
  <c r="H116" i="13"/>
  <c r="I116" i="13" s="1"/>
  <c r="E164" i="7"/>
  <c r="H112" i="13"/>
  <c r="I112" i="13" s="1"/>
  <c r="E147" i="7"/>
  <c r="H108" i="13"/>
  <c r="I108" i="13" s="1"/>
  <c r="E111" i="7"/>
  <c r="H104" i="13"/>
  <c r="I104" i="13" s="1"/>
  <c r="E107" i="7"/>
  <c r="H100" i="13"/>
  <c r="I100" i="13" s="1"/>
  <c r="E88" i="7"/>
  <c r="H96" i="13"/>
  <c r="I96" i="13" s="1"/>
  <c r="E304" i="7"/>
  <c r="H92" i="13"/>
  <c r="I92" i="13" s="1"/>
  <c r="E264" i="7"/>
  <c r="H88" i="13"/>
  <c r="I88" i="13" s="1"/>
  <c r="E228" i="7"/>
  <c r="H84" i="13"/>
  <c r="I84" i="13" s="1"/>
  <c r="E175" i="7"/>
  <c r="H80" i="13"/>
  <c r="I80" i="13" s="1"/>
  <c r="E318" i="7"/>
  <c r="H341" i="13"/>
  <c r="I341" i="13" s="1"/>
  <c r="E92" i="7"/>
  <c r="H325" i="13"/>
  <c r="I325" i="13" s="1"/>
  <c r="E210" i="7"/>
  <c r="H309" i="13"/>
  <c r="I309" i="13" s="1"/>
  <c r="E347" i="7"/>
  <c r="H297" i="13"/>
  <c r="I297" i="13" s="1"/>
  <c r="E276" i="7"/>
  <c r="H285" i="13"/>
  <c r="I285" i="13" s="1"/>
  <c r="E151" i="7"/>
  <c r="H273" i="13"/>
  <c r="I273" i="13" s="1"/>
  <c r="E149" i="7"/>
  <c r="H261" i="13"/>
  <c r="I261" i="13" s="1"/>
  <c r="E130" i="7"/>
  <c r="H253" i="13"/>
  <c r="I253" i="13" s="1"/>
  <c r="E115" i="7"/>
  <c r="H241" i="13"/>
  <c r="I241" i="13" s="1"/>
  <c r="E256" i="7"/>
  <c r="H229" i="13"/>
  <c r="I229" i="13" s="1"/>
  <c r="E316" i="7"/>
  <c r="H217" i="13"/>
  <c r="I217" i="13" s="1"/>
  <c r="E253" i="7"/>
  <c r="H205" i="13"/>
  <c r="I205" i="13" s="1"/>
  <c r="E341" i="7"/>
  <c r="H201" i="13"/>
  <c r="I201" i="13" s="1"/>
  <c r="E299" i="7"/>
  <c r="H189" i="13"/>
  <c r="I189" i="13" s="1"/>
  <c r="E278" i="7"/>
  <c r="H181" i="13"/>
  <c r="I181" i="13" s="1"/>
  <c r="E267" i="7"/>
  <c r="H173" i="13"/>
  <c r="I173" i="13" s="1"/>
  <c r="E242" i="7"/>
  <c r="H161" i="13"/>
  <c r="I161" i="13" s="1"/>
  <c r="E223" i="7"/>
  <c r="H149" i="13"/>
  <c r="I149" i="13" s="1"/>
  <c r="E206" i="7"/>
  <c r="H137" i="13"/>
  <c r="I137" i="13" s="1"/>
  <c r="E188" i="7"/>
  <c r="H125" i="13"/>
  <c r="I125" i="13" s="1"/>
  <c r="E165" i="7"/>
  <c r="H113" i="13"/>
  <c r="I113" i="13" s="1"/>
  <c r="E89" i="7"/>
  <c r="H97" i="13"/>
  <c r="I97" i="13" s="1"/>
  <c r="E279" i="7"/>
  <c r="H89" i="13"/>
  <c r="I89" i="13" s="1"/>
  <c r="E275" i="7"/>
  <c r="H339" i="13"/>
  <c r="I339" i="13" s="1"/>
  <c r="E262" i="7"/>
  <c r="H335" i="13"/>
  <c r="I335" i="13" s="1"/>
  <c r="E293" i="7"/>
  <c r="H331" i="13"/>
  <c r="I331" i="13" s="1"/>
  <c r="E98" i="7"/>
  <c r="H327" i="13"/>
  <c r="I327" i="13" s="1"/>
  <c r="E346" i="7"/>
  <c r="H323" i="13"/>
  <c r="I323" i="13" s="1"/>
  <c r="E332" i="7"/>
  <c r="H319" i="13"/>
  <c r="I319" i="13" s="1"/>
  <c r="E285" i="7"/>
  <c r="H315" i="13"/>
  <c r="I315" i="13" s="1"/>
  <c r="E234" i="7"/>
  <c r="H311" i="13"/>
  <c r="I311" i="13" s="1"/>
  <c r="E180" i="7"/>
  <c r="H307" i="13"/>
  <c r="I307" i="13" s="1"/>
  <c r="E176" i="7"/>
  <c r="H303" i="13"/>
  <c r="I303" i="13" s="1"/>
  <c r="E132" i="7"/>
  <c r="H299" i="13"/>
  <c r="I299" i="13" s="1"/>
  <c r="E337" i="7"/>
  <c r="H295" i="13"/>
  <c r="I295" i="13" s="1"/>
  <c r="E333" i="7"/>
  <c r="H291" i="13"/>
  <c r="I291" i="13" s="1"/>
  <c r="E319" i="7"/>
  <c r="H287" i="13"/>
  <c r="I287" i="13" s="1"/>
  <c r="E230" i="7"/>
  <c r="H283" i="13"/>
  <c r="I283" i="13" s="1"/>
  <c r="E171" i="7"/>
  <c r="H279" i="13"/>
  <c r="I279" i="13" s="1"/>
  <c r="E157" i="7"/>
  <c r="H275" i="13"/>
  <c r="I275" i="13" s="1"/>
  <c r="E118" i="7"/>
  <c r="H271" i="13"/>
  <c r="I271" i="13" s="1"/>
  <c r="H267" i="13"/>
  <c r="I267" i="13" s="1"/>
  <c r="H263" i="13"/>
  <c r="I263" i="13" s="1"/>
  <c r="E144" i="7"/>
  <c r="H259" i="13"/>
  <c r="I259" i="13" s="1"/>
  <c r="E140" i="7"/>
  <c r="H255" i="13"/>
  <c r="I255" i="13" s="1"/>
  <c r="E128" i="7"/>
  <c r="H251" i="13"/>
  <c r="I251" i="13" s="1"/>
  <c r="E124" i="7"/>
  <c r="H247" i="13"/>
  <c r="I247" i="13" s="1"/>
  <c r="E120" i="7"/>
  <c r="H243" i="13"/>
  <c r="I243" i="13" s="1"/>
  <c r="E113" i="7"/>
  <c r="H239" i="13"/>
  <c r="I239" i="13" s="1"/>
  <c r="E103" i="7"/>
  <c r="H235" i="13"/>
  <c r="I235" i="13" s="1"/>
  <c r="E258" i="7"/>
  <c r="H231" i="13"/>
  <c r="I231" i="13" s="1"/>
  <c r="H227" i="13"/>
  <c r="I227" i="13" s="1"/>
  <c r="E211" i="7"/>
  <c r="H223" i="13"/>
  <c r="I223" i="13" s="1"/>
  <c r="E320" i="7"/>
  <c r="H219" i="13"/>
  <c r="I219" i="13" s="1"/>
  <c r="E156" i="7"/>
  <c r="H215" i="13"/>
  <c r="I215" i="13" s="1"/>
  <c r="E308" i="7"/>
  <c r="H211" i="13"/>
  <c r="I211" i="13" s="1"/>
  <c r="E266" i="7"/>
  <c r="H207" i="13"/>
  <c r="I207" i="13" s="1"/>
  <c r="E96" i="7"/>
  <c r="H203" i="13"/>
  <c r="I203" i="13" s="1"/>
  <c r="E339" i="7"/>
  <c r="H199" i="13"/>
  <c r="I199" i="13" s="1"/>
  <c r="E314" i="7"/>
  <c r="H195" i="13"/>
  <c r="I195" i="13" s="1"/>
  <c r="E301" i="7"/>
  <c r="H191" i="13"/>
  <c r="I191" i="13" s="1"/>
  <c r="E290" i="7"/>
  <c r="H187" i="13"/>
  <c r="I187" i="13" s="1"/>
  <c r="E281" i="7"/>
  <c r="H183" i="13"/>
  <c r="I183" i="13" s="1"/>
  <c r="E274" i="7"/>
  <c r="H179" i="13"/>
  <c r="I179" i="13" s="1"/>
  <c r="E270" i="7"/>
  <c r="H175" i="13"/>
  <c r="I175" i="13" s="1"/>
  <c r="E252" i="7"/>
  <c r="H171" i="13"/>
  <c r="I171" i="13" s="1"/>
  <c r="E248" i="7"/>
  <c r="H167" i="13"/>
  <c r="I167" i="13" s="1"/>
  <c r="E244" i="7"/>
  <c r="H163" i="13"/>
  <c r="I163" i="13" s="1"/>
  <c r="E240" i="7"/>
  <c r="H159" i="13"/>
  <c r="I159" i="13" s="1"/>
  <c r="E235" i="7"/>
  <c r="H155" i="13"/>
  <c r="I155" i="13" s="1"/>
  <c r="E225" i="7"/>
  <c r="H151" i="13"/>
  <c r="I151" i="13" s="1"/>
  <c r="E221" i="7"/>
  <c r="H147" i="13"/>
  <c r="I147" i="13" s="1"/>
  <c r="E217" i="7"/>
  <c r="H143" i="13"/>
  <c r="I143" i="13" s="1"/>
  <c r="E208" i="7"/>
  <c r="H139" i="13"/>
  <c r="I139" i="13" s="1"/>
  <c r="E204" i="7"/>
  <c r="H135" i="13"/>
  <c r="I135" i="13" s="1"/>
  <c r="E194" i="7"/>
  <c r="H131" i="13"/>
  <c r="I131" i="13" s="1"/>
  <c r="E190" i="7"/>
  <c r="H127" i="13"/>
  <c r="I127" i="13" s="1"/>
  <c r="E186" i="7"/>
  <c r="H123" i="13"/>
  <c r="I123" i="13" s="1"/>
  <c r="E182" i="7"/>
  <c r="H119" i="13"/>
  <c r="I119" i="13" s="1"/>
  <c r="E167" i="7"/>
  <c r="H115" i="13"/>
  <c r="I115" i="13" s="1"/>
  <c r="E163" i="7"/>
  <c r="H111" i="13"/>
  <c r="I111" i="13" s="1"/>
  <c r="E137" i="7"/>
  <c r="H107" i="13"/>
  <c r="I107" i="13" s="1"/>
  <c r="E110" i="7"/>
  <c r="H103" i="13"/>
  <c r="I103" i="13" s="1"/>
  <c r="E91" i="7"/>
  <c r="H99" i="13"/>
  <c r="I99" i="13" s="1"/>
  <c r="E87" i="7"/>
  <c r="H95" i="13"/>
  <c r="I95" i="13" s="1"/>
  <c r="E292" i="7"/>
  <c r="H91" i="13"/>
  <c r="I91" i="13" s="1"/>
  <c r="E261" i="7"/>
  <c r="H87" i="13"/>
  <c r="I87" i="13" s="1"/>
  <c r="E227" i="7"/>
  <c r="H83" i="13"/>
  <c r="I83" i="13" s="1"/>
  <c r="E174" i="7"/>
  <c r="H79" i="13"/>
  <c r="I79" i="13" s="1"/>
  <c r="E326" i="7"/>
  <c r="H337" i="13"/>
  <c r="I337" i="13" s="1"/>
  <c r="E119" i="7"/>
  <c r="H329" i="13"/>
  <c r="I329" i="13" s="1"/>
  <c r="E296" i="7"/>
  <c r="H317" i="13"/>
  <c r="I317" i="13" s="1"/>
  <c r="E178" i="7"/>
  <c r="H305" i="13"/>
  <c r="I305" i="13" s="1"/>
  <c r="E335" i="7"/>
  <c r="H293" i="13"/>
  <c r="I293" i="13" s="1"/>
  <c r="E202" i="7"/>
  <c r="H281" i="13"/>
  <c r="I281" i="13" s="1"/>
  <c r="E97" i="7"/>
  <c r="H269" i="13"/>
  <c r="I269" i="13" s="1"/>
  <c r="E142" i="7"/>
  <c r="H257" i="13"/>
  <c r="I257" i="13" s="1"/>
  <c r="E122" i="7"/>
  <c r="H245" i="13"/>
  <c r="I245" i="13" s="1"/>
  <c r="E101" i="7"/>
  <c r="H233" i="13"/>
  <c r="I233" i="13" s="1"/>
  <c r="E286" i="7"/>
  <c r="H225" i="13"/>
  <c r="I225" i="13" s="1"/>
  <c r="E350" i="7"/>
  <c r="H213" i="13"/>
  <c r="I213" i="13" s="1"/>
  <c r="E324" i="7"/>
  <c r="H197" i="13"/>
  <c r="I197" i="13" s="1"/>
  <c r="E288" i="7"/>
  <c r="H185" i="13"/>
  <c r="I185" i="13" s="1"/>
  <c r="E272" i="7"/>
  <c r="H177" i="13"/>
  <c r="I177" i="13" s="1"/>
  <c r="E246" i="7"/>
  <c r="H165" i="13"/>
  <c r="I165" i="13" s="1"/>
  <c r="E232" i="7"/>
  <c r="H153" i="13"/>
  <c r="I153" i="13" s="1"/>
  <c r="E215" i="7"/>
  <c r="H141" i="13"/>
  <c r="I141" i="13" s="1"/>
  <c r="E192" i="7"/>
  <c r="H129" i="13"/>
  <c r="I129" i="13" s="1"/>
  <c r="E169" i="7"/>
  <c r="H117" i="13"/>
  <c r="I117" i="13" s="1"/>
  <c r="E135" i="7"/>
  <c r="H105" i="13"/>
  <c r="I105" i="13" s="1"/>
  <c r="E229" i="7"/>
  <c r="H85" i="13"/>
  <c r="I85" i="13" s="1"/>
  <c r="E94" i="7"/>
  <c r="H76" i="13"/>
  <c r="I76" i="13" s="1"/>
  <c r="E327" i="7"/>
  <c r="H338" i="13"/>
  <c r="I338" i="13" s="1"/>
  <c r="E146" i="7"/>
  <c r="H334" i="13"/>
  <c r="I334" i="13" s="1"/>
  <c r="E263" i="7"/>
  <c r="H330" i="13"/>
  <c r="I330" i="13" s="1"/>
  <c r="E93" i="7"/>
  <c r="H326" i="13"/>
  <c r="I326" i="13" s="1"/>
  <c r="E345" i="7"/>
  <c r="H322" i="13"/>
  <c r="I322" i="13" s="1"/>
  <c r="E297" i="7"/>
  <c r="H318" i="13"/>
  <c r="I318" i="13" s="1"/>
  <c r="E284" i="7"/>
  <c r="H314" i="13"/>
  <c r="I314" i="13" s="1"/>
  <c r="E212" i="7"/>
  <c r="H310" i="13"/>
  <c r="I310" i="13" s="1"/>
  <c r="E179" i="7"/>
  <c r="H306" i="13"/>
  <c r="I306" i="13" s="1"/>
  <c r="E153" i="7"/>
  <c r="H302" i="13"/>
  <c r="I302" i="13" s="1"/>
  <c r="E131" i="7"/>
  <c r="H298" i="13"/>
  <c r="I298" i="13" s="1"/>
  <c r="E336" i="7"/>
  <c r="H294" i="13"/>
  <c r="I294" i="13" s="1"/>
  <c r="E331" i="7"/>
  <c r="H290" i="13"/>
  <c r="I290" i="13" s="1"/>
  <c r="E315" i="7"/>
  <c r="H286" i="13"/>
  <c r="I286" i="13" s="1"/>
  <c r="E203" i="7"/>
  <c r="H282" i="13"/>
  <c r="I282" i="13" s="1"/>
  <c r="E160" i="7"/>
  <c r="H278" i="13"/>
  <c r="I278" i="13" s="1"/>
  <c r="E154" i="7"/>
  <c r="H274" i="13"/>
  <c r="I274" i="13" s="1"/>
  <c r="E117" i="7"/>
  <c r="H270" i="13"/>
  <c r="I270" i="13" s="1"/>
  <c r="E268" i="7"/>
  <c r="H266" i="13"/>
  <c r="I266" i="13" s="1"/>
  <c r="E150" i="7"/>
  <c r="H262" i="13"/>
  <c r="I262" i="13" s="1"/>
  <c r="E143" i="7"/>
  <c r="H258" i="13"/>
  <c r="I258" i="13" s="1"/>
  <c r="E139" i="7"/>
  <c r="H254" i="13"/>
  <c r="I254" i="13" s="1"/>
  <c r="E127" i="7"/>
  <c r="H250" i="13"/>
  <c r="I250" i="13" s="1"/>
  <c r="E123" i="7"/>
  <c r="H246" i="13"/>
  <c r="I246" i="13" s="1"/>
  <c r="E116" i="7"/>
  <c r="H242" i="13"/>
  <c r="I242" i="13" s="1"/>
  <c r="E112" i="7"/>
  <c r="H238" i="13"/>
  <c r="I238" i="13" s="1"/>
  <c r="E102" i="7"/>
  <c r="H234" i="13"/>
  <c r="I234" i="13" s="1"/>
  <c r="E257" i="7"/>
  <c r="H230" i="13"/>
  <c r="I230" i="13" s="1"/>
  <c r="E303" i="7"/>
  <c r="H226" i="13"/>
  <c r="I226" i="13" s="1"/>
  <c r="E200" i="7"/>
  <c r="H222" i="13"/>
  <c r="I222" i="13" s="1"/>
  <c r="E317" i="7"/>
  <c r="H218" i="13"/>
  <c r="I218" i="13" s="1"/>
  <c r="E138" i="7"/>
  <c r="H214" i="13"/>
  <c r="I214" i="13" s="1"/>
  <c r="E307" i="7"/>
  <c r="H210" i="13"/>
  <c r="I210" i="13" s="1"/>
  <c r="E254" i="7"/>
  <c r="H206" i="13"/>
  <c r="I206" i="13" s="1"/>
  <c r="E348" i="7"/>
  <c r="H202" i="13"/>
  <c r="I202" i="13" s="1"/>
  <c r="E325" i="7"/>
  <c r="H198" i="13"/>
  <c r="I198" i="13" s="1"/>
  <c r="E312" i="7"/>
  <c r="H194" i="13"/>
  <c r="I194" i="13" s="1"/>
  <c r="E300" i="7"/>
  <c r="H190" i="13"/>
  <c r="I190" i="13" s="1"/>
  <c r="E289" i="7"/>
  <c r="H186" i="13"/>
  <c r="I186" i="13" s="1"/>
  <c r="E280" i="7"/>
  <c r="H182" i="13"/>
  <c r="I182" i="13" s="1"/>
  <c r="E273" i="7"/>
  <c r="H178" i="13"/>
  <c r="I178" i="13" s="1"/>
  <c r="E269" i="7"/>
  <c r="H174" i="13"/>
  <c r="I174" i="13" s="1"/>
  <c r="E251" i="7"/>
  <c r="H170" i="13"/>
  <c r="I170" i="13" s="1"/>
  <c r="E247" i="7"/>
  <c r="H166" i="13"/>
  <c r="I166" i="13" s="1"/>
  <c r="E243" i="7"/>
  <c r="H162" i="13"/>
  <c r="I162" i="13" s="1"/>
  <c r="E239" i="7"/>
  <c r="H158" i="13"/>
  <c r="I158" i="13" s="1"/>
  <c r="E233" i="7"/>
  <c r="H154" i="13"/>
  <c r="I154" i="13" s="1"/>
  <c r="E224" i="7"/>
  <c r="H150" i="13"/>
  <c r="I150" i="13" s="1"/>
  <c r="E220" i="7"/>
  <c r="H146" i="13"/>
  <c r="I146" i="13" s="1"/>
  <c r="E216" i="7"/>
  <c r="H142" i="13"/>
  <c r="I142" i="13" s="1"/>
  <c r="E207" i="7"/>
  <c r="H138" i="13"/>
  <c r="I138" i="13" s="1"/>
  <c r="E197" i="7"/>
  <c r="H134" i="13"/>
  <c r="I134" i="13" s="1"/>
  <c r="E193" i="7"/>
  <c r="H130" i="13"/>
  <c r="I130" i="13" s="1"/>
  <c r="E189" i="7"/>
  <c r="H126" i="13"/>
  <c r="I126" i="13" s="1"/>
  <c r="E185" i="7"/>
  <c r="H122" i="13"/>
  <c r="I122" i="13" s="1"/>
  <c r="E173" i="7"/>
  <c r="H118" i="13"/>
  <c r="I118" i="13" s="1"/>
  <c r="E166" i="7"/>
  <c r="H114" i="13"/>
  <c r="I114" i="13" s="1"/>
  <c r="E162" i="7"/>
  <c r="H110" i="13"/>
  <c r="I110" i="13" s="1"/>
  <c r="E136" i="7"/>
  <c r="H106" i="13"/>
  <c r="I106" i="13" s="1"/>
  <c r="E109" i="7"/>
  <c r="H102" i="13"/>
  <c r="I102" i="13" s="1"/>
  <c r="E90" i="7"/>
  <c r="H98" i="13"/>
  <c r="I98" i="13" s="1"/>
  <c r="E86" i="7"/>
  <c r="H94" i="13"/>
  <c r="I94" i="13" s="1"/>
  <c r="E282" i="7"/>
  <c r="H90" i="13"/>
  <c r="I90" i="13" s="1"/>
  <c r="E260" i="7"/>
  <c r="I86" i="13"/>
  <c r="H86" i="13"/>
  <c r="E226" i="7"/>
  <c r="H82" i="13"/>
  <c r="I82" i="13" s="1"/>
  <c r="E100" i="7"/>
  <c r="H78" i="13"/>
  <c r="I78" i="13" s="1"/>
  <c r="E8" i="7"/>
  <c r="E114" i="7"/>
  <c r="E259" i="7"/>
  <c r="E349" i="7"/>
  <c r="E155" i="7"/>
  <c r="E330" i="7"/>
  <c r="E313" i="7"/>
  <c r="E148" i="7"/>
  <c r="E271" i="7"/>
  <c r="E177" i="7"/>
  <c r="E170" i="7"/>
  <c r="E305" i="7"/>
  <c r="E84" i="7" l="1"/>
  <c r="E5" i="7" s="1"/>
  <c r="B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F11" i="1" l="1"/>
  <c r="B63" i="16"/>
  <c r="B51" i="16"/>
  <c r="B39" i="16"/>
  <c r="B27" i="16"/>
  <c r="B15" i="16"/>
  <c r="B7" i="16"/>
  <c r="B58" i="16"/>
  <c r="B46" i="16"/>
  <c r="B34" i="16"/>
  <c r="B22" i="16"/>
  <c r="B18" i="16"/>
  <c r="B14" i="16"/>
  <c r="B10" i="16"/>
  <c r="B6" i="16"/>
  <c r="B67" i="16"/>
  <c r="B55" i="16"/>
  <c r="B43" i="16"/>
  <c r="B31" i="16"/>
  <c r="B19" i="16"/>
  <c r="B66" i="16"/>
  <c r="B54" i="16"/>
  <c r="B42" i="16"/>
  <c r="B30" i="16"/>
  <c r="B65" i="16"/>
  <c r="B61" i="16"/>
  <c r="B57" i="16"/>
  <c r="B53" i="16"/>
  <c r="B49" i="16"/>
  <c r="B45" i="16"/>
  <c r="B41" i="16"/>
  <c r="B37" i="16"/>
  <c r="B33" i="16"/>
  <c r="B29" i="16"/>
  <c r="B25" i="16"/>
  <c r="B21" i="16"/>
  <c r="B17" i="16"/>
  <c r="B13" i="16"/>
  <c r="B9" i="16"/>
  <c r="B5" i="16"/>
  <c r="B59" i="16"/>
  <c r="B47" i="16"/>
  <c r="B35" i="16"/>
  <c r="B23" i="16"/>
  <c r="B11" i="16"/>
  <c r="B62" i="16"/>
  <c r="B50" i="16"/>
  <c r="B38" i="16"/>
  <c r="B26" i="16"/>
  <c r="B68" i="16"/>
  <c r="B64" i="16"/>
  <c r="B60" i="16"/>
  <c r="B56" i="16"/>
  <c r="B52" i="16"/>
  <c r="B48" i="16"/>
  <c r="B44" i="16"/>
  <c r="B40" i="16"/>
  <c r="B36" i="16"/>
  <c r="B32" i="16"/>
  <c r="B28" i="16"/>
  <c r="B24" i="16"/>
  <c r="B20" i="16"/>
  <c r="B16" i="16"/>
  <c r="B12" i="16"/>
  <c r="B8" i="16"/>
  <c r="F20" i="4"/>
  <c r="B65" i="7"/>
  <c r="B64" i="8" s="1"/>
  <c r="B53" i="7"/>
  <c r="B52" i="8" s="1"/>
  <c r="B71" i="7"/>
  <c r="B70" i="8" s="1"/>
  <c r="B67" i="7"/>
  <c r="B66" i="8" s="1"/>
  <c r="B63" i="7"/>
  <c r="B62" i="8" s="1"/>
  <c r="B59" i="7"/>
  <c r="B58" i="8" s="1"/>
  <c r="B55" i="7"/>
  <c r="B54" i="8" s="1"/>
  <c r="B51" i="7"/>
  <c r="B50" i="8" s="1"/>
  <c r="B47" i="7"/>
  <c r="B46" i="8" s="1"/>
  <c r="B43" i="7"/>
  <c r="B42" i="8" s="1"/>
  <c r="B39" i="7"/>
  <c r="B38" i="8" s="1"/>
  <c r="B35" i="7"/>
  <c r="B34" i="8" s="1"/>
  <c r="B31" i="7"/>
  <c r="B30" i="8" s="1"/>
  <c r="B27" i="7"/>
  <c r="B26" i="8" s="1"/>
  <c r="B23" i="7"/>
  <c r="B22" i="8" s="1"/>
  <c r="B19" i="7"/>
  <c r="B18" i="8" s="1"/>
  <c r="B15" i="7"/>
  <c r="B14" i="8" s="1"/>
  <c r="B11" i="7"/>
  <c r="B10" i="8" s="1"/>
  <c r="B69" i="7"/>
  <c r="B68" i="8" s="1"/>
  <c r="B57" i="7"/>
  <c r="B56" i="8" s="1"/>
  <c r="B70" i="7"/>
  <c r="B69" i="8" s="1"/>
  <c r="B66" i="7"/>
  <c r="B65" i="8" s="1"/>
  <c r="B62" i="7"/>
  <c r="B61" i="8" s="1"/>
  <c r="B58" i="7"/>
  <c r="B57" i="8" s="1"/>
  <c r="B54" i="7"/>
  <c r="B53" i="8" s="1"/>
  <c r="B50" i="7"/>
  <c r="B49" i="8" s="1"/>
  <c r="B46" i="7"/>
  <c r="B45" i="8" s="1"/>
  <c r="B42" i="7"/>
  <c r="B41" i="8" s="1"/>
  <c r="B38" i="7"/>
  <c r="B37" i="8" s="1"/>
  <c r="B34" i="7"/>
  <c r="B33" i="8" s="1"/>
  <c r="B30" i="7"/>
  <c r="B29" i="8" s="1"/>
  <c r="B26" i="7"/>
  <c r="B25" i="8" s="1"/>
  <c r="B22" i="7"/>
  <c r="B21" i="8" s="1"/>
  <c r="B18" i="7"/>
  <c r="B17" i="8" s="1"/>
  <c r="B14" i="7"/>
  <c r="B13" i="8" s="1"/>
  <c r="B10" i="7"/>
  <c r="B9" i="8" s="1"/>
  <c r="B49" i="7"/>
  <c r="B48" i="8" s="1"/>
  <c r="B45" i="7"/>
  <c r="B44" i="8" s="1"/>
  <c r="B41" i="7"/>
  <c r="B40" i="8" s="1"/>
  <c r="B37" i="7"/>
  <c r="B36" i="8" s="1"/>
  <c r="B33" i="7"/>
  <c r="B32" i="8" s="1"/>
  <c r="B29" i="7"/>
  <c r="B28" i="8" s="1"/>
  <c r="B25" i="7"/>
  <c r="B24" i="8" s="1"/>
  <c r="B21" i="7"/>
  <c r="B20" i="8" s="1"/>
  <c r="B17" i="7"/>
  <c r="B16" i="8" s="1"/>
  <c r="B13" i="7"/>
  <c r="B12" i="8" s="1"/>
  <c r="B9" i="7"/>
  <c r="B8" i="8" s="1"/>
  <c r="B61" i="7"/>
  <c r="B60" i="8" s="1"/>
  <c r="B72" i="7"/>
  <c r="B71" i="8" s="1"/>
  <c r="B68" i="7"/>
  <c r="B67" i="8" s="1"/>
  <c r="B64" i="7"/>
  <c r="B63" i="8" s="1"/>
  <c r="B60" i="7"/>
  <c r="B59" i="8" s="1"/>
  <c r="B56" i="7"/>
  <c r="B55" i="8" s="1"/>
  <c r="B52" i="7"/>
  <c r="B51" i="8" s="1"/>
  <c r="B48" i="7"/>
  <c r="B47" i="8" s="1"/>
  <c r="B44" i="7"/>
  <c r="B43" i="8" s="1"/>
  <c r="B40" i="7"/>
  <c r="B39" i="8" s="1"/>
  <c r="B36" i="7"/>
  <c r="B35" i="8" s="1"/>
  <c r="B32" i="7"/>
  <c r="B31" i="8" s="1"/>
  <c r="B28" i="7"/>
  <c r="B27" i="8" s="1"/>
  <c r="B24" i="7"/>
  <c r="B23" i="8" s="1"/>
  <c r="B20" i="7"/>
  <c r="B19" i="8" s="1"/>
  <c r="B16" i="7"/>
  <c r="B15" i="8" s="1"/>
  <c r="B12" i="7"/>
  <c r="B11" i="8" s="1"/>
  <c r="F18" i="4"/>
  <c r="F10" i="9"/>
  <c r="D73" i="13"/>
  <c r="D71" i="13"/>
  <c r="D72" i="13"/>
  <c r="D54" i="13" l="1"/>
  <c r="D58" i="13"/>
  <c r="D64" i="13"/>
  <c r="D66" i="13"/>
  <c r="D20" i="13"/>
  <c r="D52" i="13"/>
  <c r="D47" i="13"/>
  <c r="D53" i="13"/>
  <c r="D55" i="13"/>
  <c r="D57" i="13"/>
  <c r="D61" i="13"/>
  <c r="D63" i="13"/>
  <c r="D67" i="13"/>
  <c r="H32" i="4" l="1"/>
  <c r="D5" i="13" l="1"/>
  <c r="D14" i="13"/>
  <c r="D10" i="13"/>
  <c r="D12" i="13"/>
  <c r="D16" i="13"/>
  <c r="D18" i="13"/>
  <c r="D17" i="13"/>
  <c r="D9" i="13"/>
  <c r="D11" i="13"/>
  <c r="D13" i="13"/>
  <c r="D15" i="13"/>
  <c r="D19" i="13"/>
  <c r="G90" i="6" l="1"/>
  <c r="F90" i="6"/>
  <c r="G89" i="6"/>
  <c r="F89" i="6"/>
  <c r="G88" i="6"/>
  <c r="F88" i="6"/>
  <c r="G87" i="6"/>
  <c r="F87" i="6"/>
  <c r="G86" i="6"/>
  <c r="F86" i="6"/>
  <c r="G85" i="6"/>
  <c r="F85" i="6"/>
  <c r="G84" i="6"/>
  <c r="F84" i="6"/>
  <c r="G83" i="6"/>
  <c r="F83" i="6"/>
  <c r="G82" i="6"/>
  <c r="F82" i="6"/>
  <c r="G81" i="6"/>
  <c r="F81" i="6"/>
  <c r="G80" i="6"/>
  <c r="F80" i="6"/>
  <c r="D69" i="13" l="1"/>
  <c r="D70" i="13"/>
  <c r="D68" i="13"/>
  <c r="D48" i="13"/>
  <c r="D38" i="13" l="1"/>
  <c r="D30" i="13"/>
  <c r="D34" i="13"/>
  <c r="D42" i="13"/>
  <c r="D36" i="13"/>
  <c r="D44" i="13"/>
  <c r="D28" i="13"/>
  <c r="D29" i="13"/>
  <c r="D37" i="13"/>
  <c r="D45" i="13"/>
  <c r="D22" i="13"/>
  <c r="D24" i="13"/>
  <c r="D31" i="13"/>
  <c r="D39" i="13"/>
  <c r="D23" i="13"/>
  <c r="D21" i="13"/>
  <c r="D62" i="13"/>
  <c r="D32" i="13"/>
  <c r="D40" i="13"/>
  <c r="D26" i="13"/>
  <c r="D33" i="13"/>
  <c r="D41" i="13"/>
  <c r="D25" i="13"/>
  <c r="D35" i="13"/>
  <c r="D43" i="13"/>
  <c r="D27" i="13"/>
  <c r="D8" i="6"/>
  <c r="J75" i="11" l="1"/>
  <c r="J101" i="11"/>
  <c r="H15" i="4"/>
  <c r="H16" i="4"/>
  <c r="H30" i="4"/>
  <c r="H25" i="4"/>
  <c r="H29" i="4"/>
  <c r="H12" i="4"/>
  <c r="H11" i="4"/>
  <c r="H20" i="4"/>
  <c r="H13" i="4"/>
  <c r="H14" i="4"/>
  <c r="H18" i="4"/>
  <c r="H35" i="4" l="1"/>
  <c r="F15" i="9" s="1"/>
  <c r="C5" i="13"/>
  <c r="C31" i="13"/>
  <c r="E31" i="13" s="1"/>
  <c r="F31" i="13" s="1"/>
  <c r="C30" i="13"/>
  <c r="E30" i="13" s="1"/>
  <c r="C38" i="13"/>
  <c r="E38" i="13" s="1"/>
  <c r="F38" i="13" s="1"/>
  <c r="C34" i="13"/>
  <c r="E34" i="13" s="1"/>
  <c r="F34" i="13" s="1"/>
  <c r="C22" i="13"/>
  <c r="E22" i="13" s="1"/>
  <c r="C44" i="13"/>
  <c r="E44" i="13" s="1"/>
  <c r="F44" i="13" s="1"/>
  <c r="C21" i="13"/>
  <c r="E21" i="13" s="1"/>
  <c r="C26" i="13"/>
  <c r="E26" i="13" s="1"/>
  <c r="C33" i="13"/>
  <c r="E33" i="13" s="1"/>
  <c r="F33" i="13" s="1"/>
  <c r="C41" i="13"/>
  <c r="E41" i="13" s="1"/>
  <c r="F41" i="13" s="1"/>
  <c r="C32" i="13"/>
  <c r="E32" i="13" s="1"/>
  <c r="F32" i="13" s="1"/>
  <c r="C28" i="13"/>
  <c r="E28" i="13" s="1"/>
  <c r="C35" i="13"/>
  <c r="E35" i="13" s="1"/>
  <c r="F35" i="13" s="1"/>
  <c r="C43" i="13"/>
  <c r="E43" i="13" s="1"/>
  <c r="F43" i="13" s="1"/>
  <c r="C7" i="13"/>
  <c r="G8" i="6"/>
  <c r="H22" i="4"/>
  <c r="F14" i="9" s="1"/>
  <c r="F8" i="6"/>
  <c r="F30" i="13" l="1"/>
  <c r="I30" i="13"/>
  <c r="J30" i="13" s="1"/>
  <c r="F22" i="13"/>
  <c r="I22" i="13"/>
  <c r="J22" i="13" s="1"/>
  <c r="F28" i="13"/>
  <c r="I28" i="13"/>
  <c r="J28" i="13" s="1"/>
  <c r="F26" i="13"/>
  <c r="I26" i="13"/>
  <c r="J26" i="13" s="1"/>
  <c r="F21" i="13"/>
  <c r="I21" i="13"/>
  <c r="J21" i="13" s="1"/>
  <c r="F47" i="8"/>
  <c r="H47" i="8" s="1"/>
  <c r="C25" i="13"/>
  <c r="E25" i="13" s="1"/>
  <c r="C23" i="13"/>
  <c r="E23" i="13" s="1"/>
  <c r="C29" i="13"/>
  <c r="E29" i="13" s="1"/>
  <c r="C36" i="13"/>
  <c r="E36" i="13" s="1"/>
  <c r="F36" i="13" s="1"/>
  <c r="C24" i="13"/>
  <c r="E24" i="13" s="1"/>
  <c r="C42" i="13"/>
  <c r="E42" i="13" s="1"/>
  <c r="F42" i="13" s="1"/>
  <c r="C45" i="13"/>
  <c r="E45" i="13" s="1"/>
  <c r="F45" i="13" s="1"/>
  <c r="C37" i="13"/>
  <c r="E37" i="13" s="1"/>
  <c r="F37" i="13" s="1"/>
  <c r="C52" i="13"/>
  <c r="E52" i="13" s="1"/>
  <c r="F52" i="13" s="1"/>
  <c r="C39" i="13"/>
  <c r="E39" i="13" s="1"/>
  <c r="F39" i="13" s="1"/>
  <c r="C27" i="13"/>
  <c r="E27" i="13" s="1"/>
  <c r="C48" i="13"/>
  <c r="E48" i="13" s="1"/>
  <c r="F48" i="13" s="1"/>
  <c r="C40" i="13"/>
  <c r="E40" i="13" s="1"/>
  <c r="F40" i="13" s="1"/>
  <c r="C54" i="13"/>
  <c r="E54" i="13" s="1"/>
  <c r="F54" i="13" s="1"/>
  <c r="C51" i="13"/>
  <c r="C55" i="13"/>
  <c r="E55" i="13" s="1"/>
  <c r="F55" i="13" s="1"/>
  <c r="C57" i="13"/>
  <c r="E57" i="13" s="1"/>
  <c r="F57" i="13" s="1"/>
  <c r="C59" i="13"/>
  <c r="C46" i="13"/>
  <c r="C60" i="13"/>
  <c r="C49" i="13"/>
  <c r="C58" i="13"/>
  <c r="E58" i="13" s="1"/>
  <c r="F58" i="13" s="1"/>
  <c r="C11" i="13"/>
  <c r="E11" i="13" s="1"/>
  <c r="C50" i="13"/>
  <c r="F39" i="8"/>
  <c r="H39" i="8" s="1"/>
  <c r="C70" i="13"/>
  <c r="E70" i="13" s="1"/>
  <c r="F70" i="13" s="1"/>
  <c r="C18" i="13"/>
  <c r="E18" i="13" s="1"/>
  <c r="C71" i="13"/>
  <c r="E71" i="13" s="1"/>
  <c r="F71" i="13" s="1"/>
  <c r="D56" i="13"/>
  <c r="C69" i="13"/>
  <c r="E69" i="13" s="1"/>
  <c r="F69" i="13" s="1"/>
  <c r="C15" i="13"/>
  <c r="E15" i="13" s="1"/>
  <c r="C8" i="13"/>
  <c r="F34" i="8"/>
  <c r="H34" i="8" s="1"/>
  <c r="F35" i="8"/>
  <c r="H35" i="8" s="1"/>
  <c r="C9" i="13"/>
  <c r="E9" i="13" s="1"/>
  <c r="C20" i="13"/>
  <c r="E20" i="13" s="1"/>
  <c r="C6" i="13"/>
  <c r="C12" i="13"/>
  <c r="E12" i="13" s="1"/>
  <c r="C56" i="13"/>
  <c r="C61" i="13"/>
  <c r="E61" i="13" s="1"/>
  <c r="F61" i="13" s="1"/>
  <c r="C73" i="13"/>
  <c r="E73" i="13" s="1"/>
  <c r="F73" i="13" s="1"/>
  <c r="C10" i="13"/>
  <c r="E10" i="13" s="1"/>
  <c r="F36" i="8"/>
  <c r="H36" i="8" s="1"/>
  <c r="F45" i="8"/>
  <c r="H45" i="8" s="1"/>
  <c r="F30" i="8"/>
  <c r="H30" i="8" s="1"/>
  <c r="H8" i="6"/>
  <c r="D14" i="2" s="1"/>
  <c r="C16" i="13"/>
  <c r="E16" i="13" s="1"/>
  <c r="F42" i="8"/>
  <c r="H42" i="8" s="1"/>
  <c r="C68" i="13"/>
  <c r="E68" i="13" s="1"/>
  <c r="F68" i="13" s="1"/>
  <c r="C13" i="13"/>
  <c r="E13" i="13" s="1"/>
  <c r="C72" i="13"/>
  <c r="E72" i="13" s="1"/>
  <c r="F72" i="13" s="1"/>
  <c r="C64" i="13"/>
  <c r="E64" i="13" s="1"/>
  <c r="F64" i="13" s="1"/>
  <c r="C4" i="13"/>
  <c r="F38" i="8"/>
  <c r="H38" i="8" s="1"/>
  <c r="F32" i="8"/>
  <c r="H32" i="8" s="1"/>
  <c r="C63" i="13"/>
  <c r="E63" i="13" s="1"/>
  <c r="F63" i="13" s="1"/>
  <c r="C66" i="13"/>
  <c r="E66" i="13" s="1"/>
  <c r="F66" i="13" s="1"/>
  <c r="D60" i="13"/>
  <c r="D46" i="13"/>
  <c r="C62" i="13"/>
  <c r="E62" i="13" s="1"/>
  <c r="F62" i="13" s="1"/>
  <c r="C14" i="13"/>
  <c r="E14" i="13" s="1"/>
  <c r="F14" i="13" s="1"/>
  <c r="D50" i="13"/>
  <c r="D49" i="13"/>
  <c r="C65" i="13"/>
  <c r="C19" i="13"/>
  <c r="E19" i="13" s="1"/>
  <c r="C17" i="13"/>
  <c r="E17" i="13" s="1"/>
  <c r="C67" i="13"/>
  <c r="E67" i="13" s="1"/>
  <c r="F67" i="13" s="1"/>
  <c r="F37" i="8"/>
  <c r="H37" i="8" s="1"/>
  <c r="F25" i="8"/>
  <c r="H25" i="8" s="1"/>
  <c r="C53" i="13"/>
  <c r="E53" i="13" s="1"/>
  <c r="F53" i="13" s="1"/>
  <c r="C47" i="13"/>
  <c r="E47" i="13" s="1"/>
  <c r="F47" i="13" s="1"/>
  <c r="D59" i="13"/>
  <c r="D8" i="13"/>
  <c r="F48" i="8"/>
  <c r="H48" i="8" s="1"/>
  <c r="F26" i="8"/>
  <c r="H26" i="8" s="1"/>
  <c r="H37" i="4"/>
  <c r="F13" i="13" l="1"/>
  <c r="I13" i="13"/>
  <c r="J13" i="13" s="1"/>
  <c r="F12" i="13"/>
  <c r="I12" i="13"/>
  <c r="J12" i="13" s="1"/>
  <c r="F19" i="13"/>
  <c r="I19" i="13"/>
  <c r="J19" i="13" s="1"/>
  <c r="F24" i="13"/>
  <c r="I24" i="13"/>
  <c r="J24" i="13" s="1"/>
  <c r="E25" i="16" s="1"/>
  <c r="F25" i="13"/>
  <c r="I25" i="13"/>
  <c r="J25" i="13" s="1"/>
  <c r="E26" i="16" s="1"/>
  <c r="F20" i="13"/>
  <c r="I20" i="13"/>
  <c r="J20" i="13" s="1"/>
  <c r="F17" i="13"/>
  <c r="I17" i="13"/>
  <c r="J17" i="13" s="1"/>
  <c r="F10" i="13"/>
  <c r="I10" i="13"/>
  <c r="J10" i="13" s="1"/>
  <c r="F16" i="13"/>
  <c r="I16" i="13"/>
  <c r="J16" i="13" s="1"/>
  <c r="F9" i="13"/>
  <c r="I9" i="13"/>
  <c r="J9" i="13" s="1"/>
  <c r="F15" i="13"/>
  <c r="I15" i="13"/>
  <c r="J15" i="13" s="1"/>
  <c r="F18" i="13"/>
  <c r="I18" i="13"/>
  <c r="J18" i="13" s="1"/>
  <c r="F11" i="13"/>
  <c r="I11" i="13"/>
  <c r="J11" i="13" s="1"/>
  <c r="F27" i="13"/>
  <c r="I27" i="13"/>
  <c r="J27" i="13" s="1"/>
  <c r="E28" i="16" s="1"/>
  <c r="F29" i="13"/>
  <c r="I29" i="13"/>
  <c r="J29" i="13" s="1"/>
  <c r="E30" i="16" s="1"/>
  <c r="F23" i="13"/>
  <c r="I23" i="13"/>
  <c r="J23" i="13" s="1"/>
  <c r="E24" i="16" s="1"/>
  <c r="F41" i="8"/>
  <c r="H41" i="8" s="1"/>
  <c r="F40" i="8"/>
  <c r="H40" i="8" s="1"/>
  <c r="F49" i="8"/>
  <c r="H49" i="8" s="1"/>
  <c r="F33" i="8"/>
  <c r="H33" i="8" s="1"/>
  <c r="I14" i="13"/>
  <c r="J14" i="13" s="1"/>
  <c r="F44" i="8"/>
  <c r="H44" i="8" s="1"/>
  <c r="F43" i="8"/>
  <c r="H43" i="8" s="1"/>
  <c r="F27" i="8"/>
  <c r="H27" i="8" s="1"/>
  <c r="F52" i="8"/>
  <c r="H52" i="8" s="1"/>
  <c r="F56" i="8"/>
  <c r="H56" i="8" s="1"/>
  <c r="F28" i="8"/>
  <c r="H28" i="8" s="1"/>
  <c r="F29" i="8"/>
  <c r="H29" i="8" s="1"/>
  <c r="D4" i="13"/>
  <c r="E56" i="13"/>
  <c r="F56" i="13" s="1"/>
  <c r="E40" i="16"/>
  <c r="F75" i="8"/>
  <c r="H75" i="8" s="1"/>
  <c r="F76" i="8"/>
  <c r="H76" i="8" s="1"/>
  <c r="F31" i="8"/>
  <c r="H31" i="8" s="1"/>
  <c r="F46" i="8"/>
  <c r="H46" i="8" s="1"/>
  <c r="D65" i="13"/>
  <c r="E65" i="13" s="1"/>
  <c r="F65" i="13" s="1"/>
  <c r="D51" i="13"/>
  <c r="E51" i="13" s="1"/>
  <c r="F51" i="13" s="1"/>
  <c r="D6" i="13"/>
  <c r="E6" i="13" s="1"/>
  <c r="E23" i="16"/>
  <c r="F23" i="8"/>
  <c r="H23" i="8" s="1"/>
  <c r="F51" i="8"/>
  <c r="H51" i="8" s="1"/>
  <c r="E22" i="16"/>
  <c r="D7" i="13"/>
  <c r="E7" i="13" s="1"/>
  <c r="E35" i="16"/>
  <c r="F72" i="8"/>
  <c r="H72" i="8" s="1"/>
  <c r="F20" i="8"/>
  <c r="H20" i="8" s="1"/>
  <c r="E42" i="16"/>
  <c r="E32" i="16"/>
  <c r="E43" i="16"/>
  <c r="E53" i="16"/>
  <c r="E45" i="16"/>
  <c r="F21" i="8"/>
  <c r="H21" i="8" s="1"/>
  <c r="F66" i="8"/>
  <c r="H66" i="8" s="1"/>
  <c r="F67" i="8"/>
  <c r="H67" i="8" s="1"/>
  <c r="E39" i="16"/>
  <c r="F14" i="8"/>
  <c r="F16" i="8"/>
  <c r="H16" i="8" s="1"/>
  <c r="F24" i="8"/>
  <c r="H24" i="8" s="1"/>
  <c r="E8" i="13"/>
  <c r="F19" i="8"/>
  <c r="H19" i="8" s="1"/>
  <c r="F74" i="8"/>
  <c r="H74" i="8" s="1"/>
  <c r="F15" i="8"/>
  <c r="H15" i="8" s="1"/>
  <c r="E49" i="13"/>
  <c r="F49" i="13" s="1"/>
  <c r="E46" i="13"/>
  <c r="F46" i="13" s="1"/>
  <c r="F61" i="8"/>
  <c r="H61" i="8" s="1"/>
  <c r="F18" i="8"/>
  <c r="H18" i="8" s="1"/>
  <c r="F57" i="8"/>
  <c r="H57" i="8" s="1"/>
  <c r="E34" i="16"/>
  <c r="F71" i="8"/>
  <c r="H71" i="8" s="1"/>
  <c r="E29" i="16"/>
  <c r="F17" i="8"/>
  <c r="H17" i="8" s="1"/>
  <c r="E27" i="16"/>
  <c r="E33" i="16"/>
  <c r="E31" i="16"/>
  <c r="F22" i="8"/>
  <c r="H22" i="8" s="1"/>
  <c r="E36" i="16"/>
  <c r="F59" i="8"/>
  <c r="H59" i="8" s="1"/>
  <c r="E44" i="16"/>
  <c r="F70" i="8"/>
  <c r="H70" i="8" s="1"/>
  <c r="F68" i="8"/>
  <c r="H68" i="8" s="1"/>
  <c r="E46" i="16"/>
  <c r="F65" i="8"/>
  <c r="H65" i="8" s="1"/>
  <c r="F13" i="8"/>
  <c r="F73" i="8"/>
  <c r="H73" i="8" s="1"/>
  <c r="E50" i="13"/>
  <c r="F50" i="13" s="1"/>
  <c r="F62" i="8"/>
  <c r="H62" i="8" s="1"/>
  <c r="E60" i="13"/>
  <c r="F60" i="13" s="1"/>
  <c r="E59" i="13"/>
  <c r="F59" i="13" s="1"/>
  <c r="F58" i="8"/>
  <c r="H58" i="8" s="1"/>
  <c r="E5" i="13"/>
  <c r="F5" i="13" l="1"/>
  <c r="I5" i="13"/>
  <c r="J5" i="13" s="1"/>
  <c r="F8" i="13"/>
  <c r="I8" i="13"/>
  <c r="J8" i="13" s="1"/>
  <c r="F6" i="13"/>
  <c r="I6" i="13"/>
  <c r="J6" i="13" s="1"/>
  <c r="F7" i="13"/>
  <c r="I7" i="13"/>
  <c r="J7" i="13" s="1"/>
  <c r="F9" i="8"/>
  <c r="F10" i="8"/>
  <c r="F60" i="8"/>
  <c r="H60" i="8" s="1"/>
  <c r="E49" i="16"/>
  <c r="E37" i="16"/>
  <c r="E38" i="16"/>
  <c r="E41" i="16"/>
  <c r="F69" i="8"/>
  <c r="H69" i="8" s="1"/>
  <c r="E66" i="16"/>
  <c r="E70" i="16"/>
  <c r="E62" i="16"/>
  <c r="E67" i="16"/>
  <c r="E14" i="16"/>
  <c r="F50" i="8"/>
  <c r="H50" i="8" s="1"/>
  <c r="E13" i="16"/>
  <c r="E55" i="16"/>
  <c r="E19" i="16"/>
  <c r="E68" i="16"/>
  <c r="E54" i="16"/>
  <c r="F55" i="8"/>
  <c r="H55" i="8" s="1"/>
  <c r="F53" i="8"/>
  <c r="H53" i="8" s="1"/>
  <c r="E21" i="16"/>
  <c r="E48" i="16"/>
  <c r="E10" i="16"/>
  <c r="E56" i="16"/>
  <c r="E12" i="16"/>
  <c r="E18" i="16"/>
  <c r="E17" i="16"/>
  <c r="E59" i="16"/>
  <c r="E65" i="16"/>
  <c r="E58" i="16"/>
  <c r="E16" i="16"/>
  <c r="E57" i="16"/>
  <c r="E64" i="16"/>
  <c r="F63" i="8"/>
  <c r="H63" i="8" s="1"/>
  <c r="F54" i="8"/>
  <c r="H54" i="8" s="1"/>
  <c r="E15" i="16"/>
  <c r="F11" i="8"/>
  <c r="F64" i="8"/>
  <c r="H64" i="8" s="1"/>
  <c r="E71" i="16"/>
  <c r="F12" i="8"/>
  <c r="H12" i="8" s="1"/>
  <c r="E11" i="16"/>
  <c r="E63" i="16"/>
  <c r="E69" i="16"/>
  <c r="E20" i="16"/>
  <c r="H14" i="8"/>
  <c r="E4" i="13"/>
  <c r="F4" i="13" s="1"/>
  <c r="F8" i="8" l="1"/>
  <c r="H8" i="8" s="1"/>
  <c r="I4" i="13"/>
  <c r="J4" i="13" s="1"/>
  <c r="E7" i="16"/>
  <c r="E6" i="16"/>
  <c r="E8" i="16"/>
  <c r="E51" i="16"/>
  <c r="E52" i="16"/>
  <c r="E9" i="16"/>
  <c r="E61" i="16"/>
  <c r="E60" i="16"/>
  <c r="E50" i="16"/>
  <c r="E47" i="16"/>
  <c r="H10" i="8"/>
  <c r="H9" i="8"/>
  <c r="H11" i="8"/>
  <c r="H13" i="8"/>
  <c r="E5" i="16" l="1"/>
  <c r="H5" i="8" l="1"/>
  <c r="F13" i="9" s="1"/>
  <c r="H13" i="9" l="1"/>
  <c r="F16" i="9"/>
  <c r="F18" i="9" s="1"/>
  <c r="H16" i="9" l="1"/>
  <c r="H18" i="9"/>
  <c r="F10" i="1" s="1"/>
  <c r="K20" i="1" l="1"/>
  <c r="K16" i="1"/>
  <c r="K11" i="5" l="1"/>
  <c r="M11" i="5" s="1"/>
  <c r="S11" i="5" s="1"/>
  <c r="K15" i="5"/>
  <c r="M15" i="5" s="1"/>
  <c r="S15" i="5" s="1"/>
  <c r="K10" i="5"/>
  <c r="M10" i="5" s="1"/>
  <c r="S10" i="5" s="1"/>
  <c r="K12" i="5"/>
  <c r="M12" i="5" s="1"/>
  <c r="S12" i="5" s="1"/>
  <c r="K16" i="5"/>
  <c r="M16" i="5" s="1"/>
  <c r="S16" i="5" s="1"/>
  <c r="K9" i="5"/>
  <c r="K13" i="5"/>
  <c r="M13" i="5" s="1"/>
  <c r="S13" i="5" s="1"/>
  <c r="K17" i="5"/>
  <c r="M17" i="5" s="1"/>
  <c r="S17" i="5" s="1"/>
  <c r="K14" i="5"/>
  <c r="M14" i="5" s="1"/>
  <c r="S14" i="5" s="1"/>
  <c r="K18" i="5"/>
  <c r="M18" i="5" s="1"/>
  <c r="S18" i="5" s="1"/>
  <c r="M9" i="5" l="1"/>
  <c r="K20" i="5"/>
  <c r="S9" i="5" l="1"/>
  <c r="S20" i="5" s="1"/>
  <c r="S24" i="5" s="1"/>
  <c r="D11" i="2" s="1"/>
  <c r="D8" i="2" s="1"/>
  <c r="F20" i="9" s="1"/>
  <c r="M20" i="5"/>
  <c r="F9" i="1" l="1"/>
  <c r="G9" i="1" s="1"/>
  <c r="H20" i="9"/>
  <c r="F22" i="9"/>
  <c r="H22" i="9" s="1"/>
  <c r="H10" i="9" l="1"/>
  <c r="K14" i="1"/>
  <c r="P15" i="1" s="1"/>
  <c r="K18" i="1"/>
  <c r="P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яαƒαεl .</author>
  </authors>
  <commentList>
    <comment ref="D25" authorId="0" shapeId="0" xr:uid="{00000000-0006-0000-1100-000001000000}">
      <text>
        <r>
          <rPr>
            <b/>
            <sz val="9"/>
            <color indexed="81"/>
            <rFont val="Segoe UI"/>
            <family val="2"/>
          </rPr>
          <t>Rafael:</t>
        </r>
        <r>
          <rPr>
            <sz val="9"/>
            <color indexed="81"/>
            <rFont val="Segoe UI"/>
            <family val="2"/>
          </rPr>
          <t xml:space="preserve">
Mês de Referência: Maio/2018 - Valor de porcentagem do Faturamento correspondente à parte do Salão.
Faturamento total: $30.962,20
Salão: 19.191,60 - Corresponde a 61,98%</t>
        </r>
      </text>
    </comment>
    <comment ref="F25" authorId="0" shapeId="0" xr:uid="{00000000-0006-0000-1100-000002000000}">
      <text>
        <r>
          <rPr>
            <b/>
            <sz val="9"/>
            <color indexed="81"/>
            <rFont val="Segoe UI"/>
            <family val="2"/>
          </rPr>
          <t>Rafael:</t>
        </r>
        <r>
          <rPr>
            <sz val="9"/>
            <color indexed="81"/>
            <rFont val="Segoe UI"/>
            <family val="2"/>
          </rPr>
          <t xml:space="preserve">
Valor total da comissão da profissional para o referido mês de competência: Maio/2018.</t>
        </r>
      </text>
    </comment>
  </commentList>
</comments>
</file>

<file path=xl/sharedStrings.xml><?xml version="1.0" encoding="utf-8"?>
<sst xmlns="http://schemas.openxmlformats.org/spreadsheetml/2006/main" count="1453" uniqueCount="386">
  <si>
    <t>ESTIMATIVA DO FATURAMENTO MENSAL DA EMPRESA</t>
  </si>
  <si>
    <t>X</t>
  </si>
  <si>
    <t>=</t>
  </si>
  <si>
    <t>CÁLCULO DO PONTO DE EQUILÍBRIO</t>
  </si>
  <si>
    <t>TOTAL</t>
  </si>
  <si>
    <t>CMD / CMV</t>
  </si>
  <si>
    <t>Descrição</t>
  </si>
  <si>
    <t>Total Mensal</t>
  </si>
  <si>
    <t>Percentual (%)</t>
  </si>
  <si>
    <t>Custo Total</t>
  </si>
  <si>
    <t>1. Impostos</t>
  </si>
  <si>
    <t>Impostos Federais</t>
  </si>
  <si>
    <t>SIMPLES</t>
  </si>
  <si>
    <t>IRPJ</t>
  </si>
  <si>
    <t>PIS</t>
  </si>
  <si>
    <t>COFINS</t>
  </si>
  <si>
    <t>IPI</t>
  </si>
  <si>
    <t>CSLL</t>
  </si>
  <si>
    <t>Impostos Estaduais</t>
  </si>
  <si>
    <t>ICMS</t>
  </si>
  <si>
    <t>Impostos Municipais</t>
  </si>
  <si>
    <t>ISS</t>
  </si>
  <si>
    <t>Subtotal 1</t>
  </si>
  <si>
    <t>2. Gastos com Vendas</t>
  </si>
  <si>
    <t>Subtotal 2</t>
  </si>
  <si>
    <t>Encargos Sociais (%)</t>
  </si>
  <si>
    <t>Encargos Sociais (R$)</t>
  </si>
  <si>
    <t>ESTIMATIVA DOS CUSTOS COM DEPRECIAÇÃO</t>
  </si>
  <si>
    <t>DEMONSTRATIVO DE RESULTADOS</t>
  </si>
  <si>
    <t>QUADRO</t>
  </si>
  <si>
    <t>Valor (R$)</t>
  </si>
  <si>
    <t>2. Custos Variáveis Totais</t>
  </si>
  <si>
    <t>(-) CMD ou CMV</t>
  </si>
  <si>
    <t>1. Receita Total com Vendas</t>
  </si>
  <si>
    <t>(-) Impostos Sobre Vendas</t>
  </si>
  <si>
    <t>(-) Gastos com Vendas</t>
  </si>
  <si>
    <t>Subtotal de 2.</t>
  </si>
  <si>
    <t>3. Margem de Contribuição (1-2)</t>
  </si>
  <si>
    <t>4. (-) Custos Fixos Totais</t>
  </si>
  <si>
    <t>5. Resultado Operacional Líquido (Lucro ou Prejuízo) (3-4)</t>
  </si>
  <si>
    <t>4 (subtotal 2)</t>
  </si>
  <si>
    <t>CUSTO FIXO TOTAL</t>
  </si>
  <si>
    <t>MARGEM DE CONTRIBUIÇÃO</t>
  </si>
  <si>
    <t>PLANO FINANCEIRO</t>
  </si>
  <si>
    <t>PONTO DE EQUILÍBRIO</t>
  </si>
  <si>
    <t>LUCRO DESEJADO</t>
  </si>
  <si>
    <t>PONTO DE EQUILÍBRIO ECONÔMICO</t>
  </si>
  <si>
    <t>CUSTO FIXO TOTAL + LUCRO</t>
  </si>
  <si>
    <t>Material</t>
  </si>
  <si>
    <t>UND</t>
  </si>
  <si>
    <t>Preço Custo</t>
  </si>
  <si>
    <t>Preço de Venda</t>
  </si>
  <si>
    <t>% MC</t>
  </si>
  <si>
    <t>Quant.</t>
  </si>
  <si>
    <t xml:space="preserve"> </t>
  </si>
  <si>
    <t xml:space="preserve">                                                                           </t>
  </si>
  <si>
    <t>Valor</t>
  </si>
  <si>
    <t>Valor Total</t>
  </si>
  <si>
    <t>Valor Materia Prima</t>
  </si>
  <si>
    <t>Unidade de Medida</t>
  </si>
  <si>
    <t>Preço Embalgem</t>
  </si>
  <si>
    <t>Preço por Unidade</t>
  </si>
  <si>
    <t>Código</t>
  </si>
  <si>
    <t>Unidade</t>
  </si>
  <si>
    <t>Cód</t>
  </si>
  <si>
    <t>GRAMAS</t>
  </si>
  <si>
    <t>MG</t>
  </si>
  <si>
    <t>KG</t>
  </si>
  <si>
    <t>LITRO</t>
  </si>
  <si>
    <t>ML</t>
  </si>
  <si>
    <t>CÁPSULAS</t>
  </si>
  <si>
    <t>CM</t>
  </si>
  <si>
    <t>FRASCO</t>
  </si>
  <si>
    <t>PCTE</t>
  </si>
  <si>
    <t>ESTIMATIVA DOS CUSTOS COM LOCAÇÃO</t>
  </si>
  <si>
    <t>EQUIPAMENTOS</t>
  </si>
  <si>
    <t>Valor Locação</t>
  </si>
  <si>
    <t>Tempo Locação (horas)</t>
  </si>
  <si>
    <t>Minutos</t>
  </si>
  <si>
    <t>TOTAL DEPRECIAÇÃO</t>
  </si>
  <si>
    <t>Valor Equipamentos</t>
  </si>
  <si>
    <t>SERVIÇOS</t>
  </si>
  <si>
    <t>Valor p/ MINUTO</t>
  </si>
  <si>
    <t>Valor p/ Minuto</t>
  </si>
  <si>
    <t>CUSTO TOTAL</t>
  </si>
  <si>
    <t>CUSTO MP</t>
  </si>
  <si>
    <t>CUSTO MO</t>
  </si>
  <si>
    <t>VLR VENDA</t>
  </si>
  <si>
    <t xml:space="preserve"> PRODUTOS REVENDA</t>
  </si>
  <si>
    <t>CUSTO</t>
  </si>
  <si>
    <t>MC</t>
  </si>
  <si>
    <t>PRECIFICAÇÃO DE VENDA</t>
  </si>
  <si>
    <t>FATURAMENTO MENSAL</t>
  </si>
  <si>
    <t>Estimativa de Vendas</t>
  </si>
  <si>
    <t>FATURAMENTO</t>
  </si>
  <si>
    <t>SERVIÇOS / PRODUTOS</t>
  </si>
  <si>
    <t>PRODUTOS REVENDA</t>
  </si>
  <si>
    <t>CUSTO SERVIÇOS / PRODUTOS</t>
  </si>
  <si>
    <t>CUSTO VARIÁVEL</t>
  </si>
  <si>
    <t>DESPESAS FIXAS</t>
  </si>
  <si>
    <t>GRATIFICAÇÃO</t>
  </si>
  <si>
    <t>SALÁRIO</t>
  </si>
  <si>
    <t>FUNCIONÁRIAS</t>
  </si>
  <si>
    <t>MÃO DE OBRA</t>
  </si>
  <si>
    <t>CUSTOS COM FUNCIONÁRIOS</t>
  </si>
  <si>
    <t>VR + VT</t>
  </si>
  <si>
    <t>MÊS</t>
  </si>
  <si>
    <t>DESPESAS FIXAS OPERACIONAIS</t>
  </si>
  <si>
    <t>CUSTOS DE OPERAÇÃO</t>
  </si>
  <si>
    <t>SALÁRIOS + ENCARGOS</t>
  </si>
  <si>
    <t>3 (subtotal 1)</t>
  </si>
  <si>
    <t>%</t>
  </si>
  <si>
    <t>OU</t>
  </si>
  <si>
    <t>$$$</t>
  </si>
  <si>
    <t>SESSÃO</t>
  </si>
  <si>
    <t>QUANT SESSÕES</t>
  </si>
  <si>
    <t>M.C.</t>
  </si>
  <si>
    <t>VLR NORMAL</t>
  </si>
  <si>
    <t>-</t>
  </si>
  <si>
    <t>DEPRECIAÇÃO EQUIPAMENTOS</t>
  </si>
  <si>
    <t>Coluna1</t>
  </si>
  <si>
    <t>Coluna5</t>
  </si>
  <si>
    <t>Coluna6</t>
  </si>
  <si>
    <t>Coluna22</t>
  </si>
  <si>
    <t>Coluna23</t>
  </si>
  <si>
    <t>Coluna24</t>
  </si>
  <si>
    <t>Salários c/ Encargos</t>
  </si>
  <si>
    <t>RESERVA - PROVISIONAMENTO</t>
  </si>
  <si>
    <t>ENCARGOS SALARIAIS - FUNCIONÁRIOS</t>
  </si>
  <si>
    <t>Encargos Trabalhistas:</t>
  </si>
  <si>
    <t>Alíquota(%)</t>
  </si>
  <si>
    <t>PROVISÃO FÉRIAS + 1/3</t>
  </si>
  <si>
    <t>PROVISÃO 13º SALÁRIO</t>
  </si>
  <si>
    <t>PREVISÃO 13º / FÉRIAS</t>
  </si>
  <si>
    <t>Total Encargos Trabalhistas(%)</t>
  </si>
  <si>
    <t>Encargos Sociais:</t>
  </si>
  <si>
    <t>Total Encargos Sociais(%)</t>
  </si>
  <si>
    <t>Total de Encargos(%)</t>
  </si>
  <si>
    <t>INSS</t>
  </si>
  <si>
    <t>SAT/RAT</t>
  </si>
  <si>
    <t>SALÁRIO EDUCAÇÃO</t>
  </si>
  <si>
    <t>INCRA/SEST/SEBRAE/SENAT</t>
  </si>
  <si>
    <t>FGTS</t>
  </si>
  <si>
    <t>FGTS/PROVISÃO DE MULTA RESCISÃO</t>
  </si>
  <si>
    <t>TOTAL FOLHA PAGAMENTO</t>
  </si>
  <si>
    <t>RESERVA - SALÁRIOS</t>
  </si>
  <si>
    <t>RESERVA - MENSAL</t>
  </si>
  <si>
    <t>SIMPLES NACIONAL</t>
  </si>
  <si>
    <t>PRODUTO</t>
  </si>
  <si>
    <t>EQUIPAMENTO</t>
  </si>
  <si>
    <t>TEMPO</t>
  </si>
  <si>
    <t>UNID</t>
  </si>
  <si>
    <t>PRÓ-LABORE</t>
  </si>
  <si>
    <t>ALUGUEL</t>
  </si>
  <si>
    <t>ENERGIA ELÉTRICA</t>
  </si>
  <si>
    <t>TELEFONE / INTERNET</t>
  </si>
  <si>
    <t>HONORÁRIOS CONTADOR</t>
  </si>
  <si>
    <t>MATERIAL LIMPEZA</t>
  </si>
  <si>
    <t>MAT. ESCRITÓRIO</t>
  </si>
  <si>
    <t>INVEST. CURSOS</t>
  </si>
  <si>
    <t>TARIFAS BANCÁRIAS</t>
  </si>
  <si>
    <t>VLR SUGERIDO</t>
  </si>
  <si>
    <t>MATERIA PRIMA</t>
  </si>
  <si>
    <t>Qtd por embalagem</t>
  </si>
  <si>
    <t>SERVIÇO / TRATAMENTO</t>
  </si>
  <si>
    <t>MARKETING</t>
  </si>
  <si>
    <t>ÁGUA</t>
  </si>
  <si>
    <t>REVENDA DE PRODUTOS</t>
  </si>
  <si>
    <t>ATIVOS</t>
  </si>
  <si>
    <t>DÉBITO</t>
  </si>
  <si>
    <t>CRÉDITO À VISTA</t>
  </si>
  <si>
    <t>PARCELADO 2 - 6</t>
  </si>
  <si>
    <t>PARCELADO 7 - 12</t>
  </si>
  <si>
    <t>ANTECIPAÇÃO</t>
  </si>
  <si>
    <t>SIMULAÇÃO DE VENDA</t>
  </si>
  <si>
    <t>À VISTA</t>
  </si>
  <si>
    <t>ALCOOL 70%</t>
  </si>
  <si>
    <t>CELLU SHOK</t>
  </si>
  <si>
    <t>BODY REDUX CREME</t>
  </si>
  <si>
    <t>BLUR HD COM COR</t>
  </si>
  <si>
    <t>MELANOSE PREMIUM COSMOBEAUTY</t>
  </si>
  <si>
    <t>PROTETOR VULCANICE COSMOBEAUTY</t>
  </si>
  <si>
    <t>SABONETE MOUSSE PLASTIC CLAREANCE COSMOBEAUTY</t>
  </si>
  <si>
    <t>SABONTE MOUSSE ANTI-OX COSMOBEAUTY</t>
  </si>
  <si>
    <t>ESPUMA DE LIMPEZA VULCANICE</t>
  </si>
  <si>
    <t>LOÇÃO TÔNICA BIO-C BIOAGE</t>
  </si>
  <si>
    <t>REST-DERM COSMOBEAUTY</t>
  </si>
  <si>
    <t>DMAE CREME ANTI-RUGAS BOTHANICA</t>
  </si>
  <si>
    <t>STRIORT</t>
  </si>
  <si>
    <t>LIMPEZA DE PELE</t>
  </si>
  <si>
    <t>IPTU</t>
  </si>
  <si>
    <t>CREFITO</t>
  </si>
  <si>
    <t>SISTEMA</t>
  </si>
  <si>
    <t>COLETA DE RESÍDUOS</t>
  </si>
  <si>
    <t>COMBUSTIVEL</t>
  </si>
  <si>
    <t>ALARME/SEGURANCA</t>
  </si>
  <si>
    <t xml:space="preserve">SECRETARIA </t>
  </si>
  <si>
    <t>ESTETICISTA</t>
  </si>
  <si>
    <t xml:space="preserve">COMISSÃO - </t>
  </si>
  <si>
    <t>LASER LIGHT SHEER</t>
  </si>
  <si>
    <t>METRICAS OPERACIONAIS</t>
  </si>
  <si>
    <t>Os pontos de equilibrio da empresa são representados abaixo:</t>
  </si>
  <si>
    <t>P.E Custo: soma das despesas fixas e custos variaveis. Ponto do gráfico onde a empresa garante que todas as depesas são pagas.</t>
  </si>
  <si>
    <t>P.E Economico: lucro obtido após pagamento de despesas fixas e variaveis. O lucro inicia-se onde o P.E Custo chega ao nivel máximo.</t>
  </si>
  <si>
    <t>A RECEITA TOTAL da empresa deve esta acima dos P.E para que a empresa possa dizer que houve LUCRO excedente. Não é ideal que esteja abaixo do PONTO DE EQUILIBRIO.</t>
  </si>
  <si>
    <t>No grafico de faturamento é possivel estimar o valor total de vendas de produtos e serviços em um mês.</t>
  </si>
  <si>
    <r>
      <t xml:space="preserve">A ultima barra, em </t>
    </r>
    <r>
      <rPr>
        <sz val="11"/>
        <color rgb="FF92D050"/>
        <rFont val="Franklin Gothic Medium"/>
        <family val="2"/>
      </rPr>
      <t xml:space="preserve">verde, </t>
    </r>
    <r>
      <rPr>
        <sz val="11"/>
        <rFont val="Franklin Gothic Medium"/>
        <family val="2"/>
      </rPr>
      <t>é a soma do faturamento de serviços e produtos.</t>
    </r>
  </si>
  <si>
    <t>Para garantir que protocolos e mercadorias vendidas contribuam para manutenção das demais despesas da empresa e obtenção de lucros é preciso análisar a margem de contribuição.</t>
  </si>
  <si>
    <r>
      <t xml:space="preserve">A empresa esta com margem negativa em determinado serviço/produto quando a linha </t>
    </r>
    <r>
      <rPr>
        <sz val="11"/>
        <color theme="6"/>
        <rFont val="Franklin Gothic Medium"/>
        <family val="2"/>
      </rPr>
      <t xml:space="preserve">verde </t>
    </r>
    <r>
      <rPr>
        <sz val="11"/>
        <rFont val="Franklin Gothic Medium"/>
        <family val="2"/>
      </rPr>
      <t>do gráfico cruzar a linha de 0%, ou seja, o produto não é rentavel.</t>
    </r>
  </si>
  <si>
    <r>
      <t xml:space="preserve">O valor do serviço/produto representado pela linha </t>
    </r>
    <r>
      <rPr>
        <sz val="11"/>
        <color rgb="FFC00000"/>
        <rFont val="Franklin Gothic Medium"/>
        <family val="2"/>
      </rPr>
      <t xml:space="preserve">vermelha </t>
    </r>
    <r>
      <rPr>
        <sz val="11"/>
        <rFont val="Franklin Gothic Medium"/>
        <family val="2"/>
      </rPr>
      <t xml:space="preserve">não pode estar dentro da coluna </t>
    </r>
    <r>
      <rPr>
        <sz val="11"/>
        <color theme="4"/>
        <rFont val="Franklin Gothic Medium"/>
        <family val="2"/>
      </rPr>
      <t>azul</t>
    </r>
    <r>
      <rPr>
        <sz val="11"/>
        <rFont val="Franklin Gothic Medium"/>
        <family val="2"/>
      </rPr>
      <t>,</t>
    </r>
  </si>
  <si>
    <t>Notas:</t>
  </si>
  <si>
    <t>A estrutua de custos esta divida em trê partes para que o gestor possa acompanhar suas alterações.</t>
  </si>
  <si>
    <t>Nas despesas fixas já estão inclusos custos com mão de obra, depreciação de equipamentos mas não esta incluído o valor locação de equipamentos quando for o caso.</t>
  </si>
  <si>
    <t>O custo variavel sofrerá alterações de acordo com o faturamento da empresa pois reflete o uso de insumos utilizados nos protocolos e demais atendimentos.</t>
  </si>
  <si>
    <t xml:space="preserve">Nos custos de operação já esta a provisão de IR. </t>
  </si>
  <si>
    <t>MC%</t>
  </si>
  <si>
    <t>MC R$</t>
  </si>
  <si>
    <t>LICENÇA PALAZZO</t>
  </si>
  <si>
    <t>CLT?</t>
  </si>
  <si>
    <t>GAZE</t>
  </si>
  <si>
    <t xml:space="preserve">ALGODÃO </t>
  </si>
  <si>
    <t xml:space="preserve">SORO FISIOLOGICO </t>
  </si>
  <si>
    <t xml:space="preserve">GEL ULTRASSOM </t>
  </si>
  <si>
    <t xml:space="preserve">CLOREXIDINA </t>
  </si>
  <si>
    <t xml:space="preserve">AGUA MICELAR </t>
  </si>
  <si>
    <t xml:space="preserve">TOUCA </t>
  </si>
  <si>
    <t xml:space="preserve">LUVA </t>
  </si>
  <si>
    <t>MÁSCARA</t>
  </si>
  <si>
    <t>MASCARA DESIDRATADA</t>
  </si>
  <si>
    <t>AGULHA PARA MICROAGULHAMENTO DERMAPEN</t>
  </si>
  <si>
    <t xml:space="preserve">AGULHA PARA MISTURA DE FARMACO </t>
  </si>
  <si>
    <t>AGULHA PARA INTRADERMOTERAPIA BD</t>
  </si>
  <si>
    <t xml:space="preserve">AGULHA PARA ACUPUNTURA </t>
  </si>
  <si>
    <t xml:space="preserve">SERINGA DE 1 ML </t>
  </si>
  <si>
    <t xml:space="preserve">SERINGA DE 3 ML </t>
  </si>
  <si>
    <t xml:space="preserve">SERINGA DE 10 ML </t>
  </si>
  <si>
    <t xml:space="preserve">PAPEL TOALHA </t>
  </si>
  <si>
    <t xml:space="preserve">PAPEL LENÇOL </t>
  </si>
  <si>
    <t>CREME DE MASSAGEM DETOX GOMAGEM FB</t>
  </si>
  <si>
    <t>CREME DE MASSAGEM TRADICIONAL 950G FB</t>
  </si>
  <si>
    <t>GEL MIX DE PIMENTA 500G FB</t>
  </si>
  <si>
    <t xml:space="preserve">CREME ESFOLIANTE FONTE BRASIL </t>
  </si>
  <si>
    <t>CREME MASSAGEM TERMOLIPO FB</t>
  </si>
  <si>
    <t>FLUIDO TERMOLIPO FB</t>
  </si>
  <si>
    <t xml:space="preserve">GEL REDUTOR FB </t>
  </si>
  <si>
    <t xml:space="preserve">BIO-CLEAN SYSTEM CREME EMOLIENTE </t>
  </si>
  <si>
    <t xml:space="preserve">BIO-CLEAN SYSTEM TRIETANOLAMINA </t>
  </si>
  <si>
    <t>BIO-CLEAN SYSTEM  GEL ESFOLIANTE 3X1 (FISICO E QUIMICO )</t>
  </si>
  <si>
    <t xml:space="preserve">BIO-CLEAN SYSTEM LOÇÃO TONICA SUAVIZANTE </t>
  </si>
  <si>
    <t xml:space="preserve">BIO- MASK AGUA </t>
  </si>
  <si>
    <t>KIT LIMPEZA DE PELE BIOAGE</t>
  </si>
  <si>
    <t>KIT GLYCOLIC ACTIVE ( BAMBU BRASIL, BIO-CLEANSER10%, GLYCOLIC MASK E BIO -PEELING)</t>
  </si>
  <si>
    <t xml:space="preserve">KIT BIO- ACNE SOLUTION </t>
  </si>
  <si>
    <t xml:space="preserve">KIT PERFECT PEEL - TECNOLOGIA  DRONE </t>
  </si>
  <si>
    <t>KIT BIO - MASK ELEMEMENTOS ( FOGO + AGUA)</t>
  </si>
  <si>
    <t xml:space="preserve">KIT BIO- MASK COLLECTION </t>
  </si>
  <si>
    <t>SABONETE  BIO - CLEANSER GLYCOLIC 10%</t>
  </si>
  <si>
    <t xml:space="preserve">FLUIDO DERMO MINERAL - SUPLEMENTO COSMETICO DE VITAMINA D E COLAGENO </t>
  </si>
  <si>
    <t xml:space="preserve">BIO- SUNPROTECT GEL CREME TOQUE SECO ULTRACALMANTE  INCOL FPS65 </t>
  </si>
  <si>
    <t>BIO-SUNPROTECT GEL CREME EFEITO UDBEGE CLARO FPS30</t>
  </si>
  <si>
    <t>BIO-SUNPROTECT GEL CREME EFEITO UDBEGE MEDIO FPS 30</t>
  </si>
  <si>
    <t xml:space="preserve">BIO-SUNPROTEC GEL CREME UD ANT FPS TRANSLUCIDO </t>
  </si>
  <si>
    <t xml:space="preserve">BIO- SUNPROTECT FLUIDO ULTRASSECO ANTIOLEOSIDADE </t>
  </si>
  <si>
    <t>BIO - ACNE SOLUTION FLUIDO SECATIVO TONALIZANTE FPS30 TRANSLUCIDO</t>
  </si>
  <si>
    <t xml:space="preserve">BIO-SUNPROTECT GEL CREME UD ANTIENVELHECIMENTO FPS60 INCOLOR </t>
  </si>
  <si>
    <t>KIT EFEITO PELE NOVA - BIOAGE  VITAMINA C</t>
  </si>
  <si>
    <t xml:space="preserve">KIT BIO- MASK CARBOXY ( BIO MASK BUBBLE, BIO MASK CARVÃO ATIVADO </t>
  </si>
  <si>
    <t>ENZIMA M5-LG</t>
  </si>
  <si>
    <t xml:space="preserve">ENZIMA E-7 SUG EMAGRECIMENTO </t>
  </si>
  <si>
    <t xml:space="preserve">ENZIMA SUG CAPILAR </t>
  </si>
  <si>
    <t>ENZIMA FATOR DE CRESCIMENTO AMP +NUTRYCAP</t>
  </si>
  <si>
    <t xml:space="preserve">ENXIMA ACIDO DEOXCOLICO </t>
  </si>
  <si>
    <t xml:space="preserve">PHD ANESTÉSICO </t>
  </si>
  <si>
    <t>GEL GLICERINADO</t>
  </si>
  <si>
    <t>PHD SERUN MANCHAS</t>
  </si>
  <si>
    <t>PHD SERUM CICATRIZ DE ACNE</t>
  </si>
  <si>
    <t xml:space="preserve">PHD SERUM REJUVELECIMENTO </t>
  </si>
  <si>
    <t>MENBRANA ANTICOAGULANTE CRIOLIPOLISE</t>
  </si>
  <si>
    <t xml:space="preserve">PAPEL INSUFILME </t>
  </si>
  <si>
    <t>MED SONDA</t>
  </si>
  <si>
    <t xml:space="preserve">ANPOLA DE VITAMINA C </t>
  </si>
  <si>
    <t xml:space="preserve">BIO- EXELLENCE C </t>
  </si>
  <si>
    <t>AGULHA HIPODERMICA 07X25</t>
  </si>
  <si>
    <t xml:space="preserve">SABONETE DE VITAMINA C </t>
  </si>
  <si>
    <t xml:space="preserve">CRIOLIPOLISE DE PLACAS </t>
  </si>
  <si>
    <t>VIBRIA ULTRASSOM</t>
  </si>
  <si>
    <t>ETHERNIA COLD FREQUENCIA CRIOTERAPIA</t>
  </si>
  <si>
    <t xml:space="preserve">NARNIAH </t>
  </si>
  <si>
    <t>STIMULUS</t>
  </si>
  <si>
    <t>ULTRAFOCUS ULTRASSOM FOCALIZADO</t>
  </si>
  <si>
    <t>PLURIA HTM</t>
  </si>
  <si>
    <t>CILINDRO DIOXIDO</t>
  </si>
  <si>
    <t>VENUS DELTA MMO</t>
  </si>
  <si>
    <t>NEW SKIN</t>
  </si>
  <si>
    <t>CRIODERMIS MEDICAL</t>
  </si>
  <si>
    <t>AUTOCLAVE DIGITAL</t>
  </si>
  <si>
    <t>MACA P/ MASSAGEM</t>
  </si>
  <si>
    <t xml:space="preserve">ESCADA 2 DEGRAUS </t>
  </si>
  <si>
    <t>MOCHO LINHA COMFORT</t>
  </si>
  <si>
    <t>MANTA TERMICA CORPO INTEIRO</t>
  </si>
  <si>
    <t>LUMINARIA LED DE ALUMINIO TRIPE</t>
  </si>
  <si>
    <t>CAVICELL</t>
  </si>
  <si>
    <t>MANOPLA FACIAL</t>
  </si>
  <si>
    <t xml:space="preserve">MANOPLA INTIMA </t>
  </si>
  <si>
    <t>MACA FIXA LUXO</t>
  </si>
  <si>
    <t>KIT FACIAL</t>
  </si>
  <si>
    <t xml:space="preserve">LUMINARIA DE MAO </t>
  </si>
  <si>
    <t>VENTOSA PARA GLUTEO</t>
  </si>
  <si>
    <t xml:space="preserve">KIT BAMBUTERAPIA </t>
  </si>
  <si>
    <t>SUPORTE PARA BAMBUTERAPIA</t>
  </si>
  <si>
    <t>TRAVESSEIRO BRANCO</t>
  </si>
  <si>
    <t>ROLO POSICIONAMENTO</t>
  </si>
  <si>
    <t>KIT VENTOSA LUXO</t>
  </si>
  <si>
    <t>TURBOTEK</t>
  </si>
  <si>
    <t>EQUIPO CARBOX TERAPIA</t>
  </si>
  <si>
    <t>PEDRAS VULCANICAS</t>
  </si>
  <si>
    <t xml:space="preserve">MANTA TERMICA AQUECEDOR </t>
  </si>
  <si>
    <t>DERMAPEN SMART</t>
  </si>
  <si>
    <t xml:space="preserve">DETOX INFRA- RED </t>
  </si>
  <si>
    <t xml:space="preserve">POWER MODELADORA </t>
  </si>
  <si>
    <t xml:space="preserve">MASSAGEM RELAXANTE </t>
  </si>
  <si>
    <t xml:space="preserve">VELAS AROMATIZADAS </t>
  </si>
  <si>
    <t xml:space="preserve">DRENAGEM LINFÁTICA MANUAL </t>
  </si>
  <si>
    <t xml:space="preserve">ULTRAFOCCUS FACIAL </t>
  </si>
  <si>
    <t xml:space="preserve">ULTAFOCCUS CORPORAL </t>
  </si>
  <si>
    <t xml:space="preserve">RADIOFREQUENCIA FACIAL </t>
  </si>
  <si>
    <t xml:space="preserve">RADIOFREQUENCIA CORPORAL </t>
  </si>
  <si>
    <t xml:space="preserve">ENZIMAS EMAGRECIMENTO </t>
  </si>
  <si>
    <t>ENZIMAS CAPILAR MASC.</t>
  </si>
  <si>
    <t xml:space="preserve">ENZIMAS TRATAMENTO DE PAPADA </t>
  </si>
  <si>
    <t>ENZIMA CAPILAR FEM.</t>
  </si>
  <si>
    <t>ENZIMA GL</t>
  </si>
  <si>
    <t>REJUVENESCIMENTO INTIMO</t>
  </si>
  <si>
    <t>ELETROCAUTERIO</t>
  </si>
  <si>
    <t>INDUMAX PLASMA REVERSE CB</t>
  </si>
  <si>
    <t xml:space="preserve">PEELING DE DIAMANTE </t>
  </si>
  <si>
    <t xml:space="preserve">CRIOFREQUENCIA FACIAL </t>
  </si>
  <si>
    <t xml:space="preserve">CRIOFREQUENCIA CORPORAL </t>
  </si>
  <si>
    <t xml:space="preserve">TERAPIA COMBINADA </t>
  </si>
  <si>
    <t xml:space="preserve">VIBRIA TERAPIA COMBINADA </t>
  </si>
  <si>
    <t xml:space="preserve">CARBOXITERAPIA </t>
  </si>
  <si>
    <t xml:space="preserve">MICROAGULHAMENTO ESTRIAS </t>
  </si>
  <si>
    <t xml:space="preserve">PHD ATIVO POS MICROAGULHAMENTO ESTRIAS </t>
  </si>
  <si>
    <t xml:space="preserve">MICROAGULHAMENTO DRUG DELIVERY </t>
  </si>
  <si>
    <t xml:space="preserve">MICROAGULAMENTO CICATRIZ DE ACNE </t>
  </si>
  <si>
    <t xml:space="preserve">MICROAGULHAMENTO REJUVENESCIMENTO </t>
  </si>
  <si>
    <t xml:space="preserve">CORRENTE RUSSA </t>
  </si>
  <si>
    <t xml:space="preserve">VULCAN ICE MAX PREMIUM ESSENCE </t>
  </si>
  <si>
    <t>VULCAN ICE MAX PREMIUM</t>
  </si>
  <si>
    <t>KIT VULCAN ICE PREMIUM CB</t>
  </si>
  <si>
    <t xml:space="preserve">VULCAN ICE   ENZIMATICO </t>
  </si>
  <si>
    <t xml:space="preserve">ACNE SOLUTION BIOAGE </t>
  </si>
  <si>
    <t xml:space="preserve">ACNE SPEC - COSMOBEAUTY </t>
  </si>
  <si>
    <t xml:space="preserve">KIT ACNE SPEC CB </t>
  </si>
  <si>
    <t xml:space="preserve">PÉROLAS ORIENTAIS - COSMOBEAUTY </t>
  </si>
  <si>
    <t xml:space="preserve">KIT ANTIOX C PEROLAS ORIENTAIS </t>
  </si>
  <si>
    <t xml:space="preserve">PERFECT PEEL - BIOAGE </t>
  </si>
  <si>
    <t xml:space="preserve">BIO - MASK CARBOXY </t>
  </si>
  <si>
    <t xml:space="preserve">COLOR BIO-MASK COLLECTION  - BIOAGE </t>
  </si>
  <si>
    <t>PHD SERUN ESTIMULADOR DE COLAGENO</t>
  </si>
  <si>
    <t>MELLANCLAER CB</t>
  </si>
  <si>
    <t>PROTETOR SOLAR SUM MARINE FPS40</t>
  </si>
  <si>
    <t>ULTRA EX SOLUÇÃO DE TRIETALOLAMINA EMOLIENTE</t>
  </si>
  <si>
    <t>CREME EMOLIENTE CB</t>
  </si>
  <si>
    <t>PHD TERAPIA INTIMA</t>
  </si>
  <si>
    <t xml:space="preserve">PUMP GLUTEOS </t>
  </si>
  <si>
    <t>DERMO CRYSTAL</t>
  </si>
  <si>
    <t>GEL COM ATIVOS  - RMC</t>
  </si>
  <si>
    <t xml:space="preserve">PLASTICO PARA MANTA </t>
  </si>
  <si>
    <t>DEPILAÇÃO A LASER - SOPRANO PLATINUM</t>
  </si>
  <si>
    <t>EFEITO PELE NOVA BIOAGE - VIT. C</t>
  </si>
  <si>
    <t xml:space="preserve">LAMINA BIC </t>
  </si>
  <si>
    <t>AGULHA DE ELETROLIPOLISE</t>
  </si>
  <si>
    <t xml:space="preserve">BIO - CLEAN SYSTEM CREME EMOLIENTE </t>
  </si>
  <si>
    <t xml:space="preserve">BIO - CLEAN SYSTEM GEL ESFOLIANTE </t>
  </si>
  <si>
    <t xml:space="preserve">BIO - CLEAN  SYSTEM LOÇÃO TONICA </t>
  </si>
  <si>
    <t xml:space="preserve">BIO - CLEAN  SYSTEM MASACRA DE BETA GLUCAN </t>
  </si>
  <si>
    <t xml:space="preserve">BIO - CLEAN SYSTEM PÓS EXTRAÇÃO </t>
  </si>
  <si>
    <t xml:space="preserve">BIO - CLEAN SYSTEM TRIETA CONCENTRADA </t>
  </si>
  <si>
    <t>ELETROLIPÓLISE</t>
  </si>
  <si>
    <t>BEAUTY FACE HTM ALTA FREQUÊNCIA</t>
  </si>
  <si>
    <t>BEAUTY FACE ALTA FREQUÊNCIA</t>
  </si>
  <si>
    <t>BEAUTY STEAM 120V - VAPOR DE OZÔNIO</t>
  </si>
  <si>
    <t xml:space="preserve">MAGIC TOUCH </t>
  </si>
  <si>
    <t xml:space="preserve">BIO- PEELING QUIMICO ACIDO GLICOLICO </t>
  </si>
  <si>
    <t xml:space="preserve">REVITALIZAÇÃO FACIAL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</si>
</sst>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&quot;R$&quot;\ #,##0;[Red]\-&quot;R$&quot;\ #,##0"/>
    <numFmt numFmtId="165" formatCode="&quot;R$&quot;\ #,##0.00;[Red]\-&quot;R$&quot;\ #,##0.00"/>
    <numFmt numFmtId="166" formatCode="_-&quot;R$&quot;\ * #,##0.00_-;\-&quot;R$&quot;\ * #,##0.00_-;_-&quot;R$&quot;\ * &quot;-&quot;??_-;_-@_-"/>
    <numFmt numFmtId="167" formatCode="0.0%"/>
    <numFmt numFmtId="168" formatCode="&quot;R$&quot;\ #,##0.00"/>
    <numFmt numFmtId="169" formatCode="_-* #,##0_-;\-* #,##0_-;_-* &quot;-&quot;??_-;_-@_-"/>
    <numFmt numFmtId="170" formatCode="_-&quot;R$&quot;\ * #,##0.0000_-;\-&quot;R$&quot;\ * #,##0.0000_-;_-&quot;R$&quot;\ * &quot;-&quot;??_-;_-@_-"/>
    <numFmt numFmtId="171" formatCode="0.000"/>
    <numFmt numFmtId="172" formatCode="_-&quot;R$&quot;\ * #,##0.000_-;\-&quot;R$&quot;\ * #,##0.000_-;_-&quot;R$&quot;\ * &quot;-&quot;??_-;_-@_-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</font>
    <font>
      <b/>
      <sz val="16"/>
      <color theme="0"/>
      <name val="Calibri"/>
      <family val="2"/>
    </font>
    <font>
      <b/>
      <sz val="2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26"/>
      <color rgb="FFFFFF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36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2060"/>
      <name val="Calibri"/>
      <family val="2"/>
    </font>
    <font>
      <b/>
      <sz val="16"/>
      <color theme="0" tint="-4.9989318521683403E-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</font>
    <font>
      <b/>
      <sz val="16"/>
      <color theme="0" tint="-0.1499984740745262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color rgb="FF000000"/>
      <name val="Segoe UI"/>
      <family val="2"/>
    </font>
    <font>
      <sz val="24"/>
      <color theme="0"/>
      <name val="Arial Black"/>
      <family val="2"/>
    </font>
    <font>
      <sz val="24"/>
      <color theme="1"/>
      <name val="Arial Black"/>
      <family val="2"/>
    </font>
    <font>
      <b/>
      <sz val="14"/>
      <color theme="0" tint="-0.14999847407452621"/>
      <name val="Calibri"/>
      <family val="2"/>
    </font>
    <font>
      <b/>
      <sz val="16"/>
      <color theme="0" tint="-0.14999847407452621"/>
      <name val="Calibri"/>
      <family val="2"/>
    </font>
    <font>
      <sz val="11"/>
      <color theme="0" tint="-0.14999847407452621"/>
      <name val="Calibri"/>
      <family val="2"/>
      <scheme val="minor"/>
    </font>
    <font>
      <sz val="11"/>
      <color theme="1"/>
      <name val="Franklin Gothic Medium"/>
      <family val="2"/>
    </font>
    <font>
      <sz val="11"/>
      <color rgb="FF92D050"/>
      <name val="Franklin Gothic Medium"/>
      <family val="2"/>
    </font>
    <font>
      <sz val="11"/>
      <name val="Franklin Gothic Medium"/>
      <family val="2"/>
    </font>
    <font>
      <sz val="11"/>
      <color theme="6"/>
      <name val="Franklin Gothic Medium"/>
      <family val="2"/>
    </font>
    <font>
      <sz val="11"/>
      <color rgb="FFC00000"/>
      <name val="Franklin Gothic Medium"/>
      <family val="2"/>
    </font>
    <font>
      <sz val="11"/>
      <color theme="4"/>
      <name val="Franklin Gothic Medium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2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43" fontId="1" fillId="0" borderId="0" applyFont="0" applyFill="0" applyBorder="0" applyAlignment="0" applyProtection="0"/>
  </cellStyleXfs>
  <cellXfs count="37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 applyProtection="1">
      <alignment vertical="center" wrapText="1"/>
      <protection locked="0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0" fillId="5" borderId="0" xfId="0" applyFill="1" applyBorder="1"/>
    <xf numFmtId="0" fontId="2" fillId="5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0" fontId="2" fillId="0" borderId="2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left" vertical="center" indent="1"/>
    </xf>
    <xf numFmtId="0" fontId="2" fillId="0" borderId="2" xfId="1" applyNumberFormat="1" applyFont="1" applyBorder="1" applyAlignment="1">
      <alignment horizontal="left" vertical="center" indent="12"/>
    </xf>
    <xf numFmtId="0" fontId="2" fillId="0" borderId="2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horizontal="left" vertical="center" indent="12"/>
    </xf>
    <xf numFmtId="0" fontId="2" fillId="5" borderId="0" xfId="1" applyNumberFormat="1" applyFont="1" applyFill="1" applyBorder="1" applyAlignment="1">
      <alignment horizontal="left" vertical="center"/>
    </xf>
    <xf numFmtId="0" fontId="2" fillId="0" borderId="2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vertical="center"/>
    </xf>
    <xf numFmtId="0" fontId="0" fillId="5" borderId="0" xfId="0" applyFill="1"/>
    <xf numFmtId="0" fontId="5" fillId="5" borderId="0" xfId="0" applyFont="1" applyFill="1" applyAlignment="1">
      <alignment horizontal="center" vertical="center"/>
    </xf>
    <xf numFmtId="0" fontId="0" fillId="0" borderId="0" xfId="0" applyProtection="1">
      <protection hidden="1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Alignment="1" applyProtection="1">
      <alignment horizontal="left" vertical="center"/>
      <protection hidden="1"/>
    </xf>
    <xf numFmtId="166" fontId="2" fillId="5" borderId="0" xfId="1" applyFont="1" applyFill="1" applyBorder="1" applyAlignment="1" applyProtection="1">
      <alignment horizontal="left" vertical="center"/>
      <protection hidden="1"/>
    </xf>
    <xf numFmtId="0" fontId="2" fillId="5" borderId="0" xfId="0" applyFont="1" applyFill="1" applyBorder="1" applyAlignment="1" applyProtection="1">
      <alignment horizontal="left" vertical="center"/>
      <protection hidden="1"/>
    </xf>
    <xf numFmtId="9" fontId="2" fillId="5" borderId="0" xfId="2" applyFont="1" applyFill="1" applyBorder="1" applyAlignment="1" applyProtection="1">
      <alignment horizontal="right" vertical="center"/>
      <protection hidden="1"/>
    </xf>
    <xf numFmtId="166" fontId="2" fillId="0" borderId="0" xfId="1" applyFont="1" applyBorder="1" applyAlignment="1" applyProtection="1">
      <alignment horizontal="left" vertical="center"/>
      <protection hidden="1"/>
    </xf>
    <xf numFmtId="10" fontId="2" fillId="5" borderId="0" xfId="2" applyNumberFormat="1" applyFont="1" applyFill="1" applyBorder="1" applyAlignment="1" applyProtection="1">
      <alignment horizontal="right" vertical="center"/>
      <protection hidden="1"/>
    </xf>
    <xf numFmtId="9" fontId="0" fillId="5" borderId="0" xfId="2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5" borderId="0" xfId="0" applyFont="1" applyFill="1" applyAlignment="1" applyProtection="1">
      <alignment horizontal="center" vertical="center" wrapText="1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0" fillId="5" borderId="0" xfId="0" applyFill="1" applyBorder="1" applyProtection="1">
      <protection locked="0"/>
    </xf>
    <xf numFmtId="0" fontId="0" fillId="0" borderId="0" xfId="0" applyBorder="1" applyProtection="1">
      <protection locked="0" hidden="1"/>
    </xf>
    <xf numFmtId="0" fontId="0" fillId="5" borderId="0" xfId="0" applyFill="1" applyBorder="1" applyProtection="1">
      <protection locked="0" hidden="1"/>
    </xf>
    <xf numFmtId="0" fontId="0" fillId="5" borderId="0" xfId="0" applyFill="1" applyBorder="1" applyAlignment="1" applyProtection="1">
      <alignment horizontal="left" vertical="center" indent="4"/>
      <protection locked="0"/>
    </xf>
    <xf numFmtId="0" fontId="0" fillId="5" borderId="0" xfId="0" applyFill="1" applyBorder="1" applyAlignment="1" applyProtection="1">
      <alignment horizontal="center"/>
      <protection locked="0"/>
    </xf>
    <xf numFmtId="166" fontId="0" fillId="5" borderId="0" xfId="1" applyFont="1" applyFill="1" applyBorder="1" applyAlignment="1" applyProtection="1">
      <alignment horizontal="center"/>
      <protection locked="0" hidden="1"/>
    </xf>
    <xf numFmtId="0" fontId="2" fillId="5" borderId="0" xfId="0" applyFont="1" applyFill="1" applyBorder="1" applyAlignment="1" applyProtection="1">
      <alignment horizontal="left" vertical="center"/>
      <protection locked="0"/>
    </xf>
    <xf numFmtId="0" fontId="0" fillId="5" borderId="0" xfId="0" applyFill="1" applyBorder="1" applyAlignment="1" applyProtection="1">
      <alignment horizontal="left" vertical="center" indent="3"/>
      <protection locked="0"/>
    </xf>
    <xf numFmtId="0" fontId="0" fillId="0" borderId="0" xfId="0" applyProtection="1">
      <protection locked="0" hidden="1"/>
    </xf>
    <xf numFmtId="0" fontId="2" fillId="0" borderId="0" xfId="0" applyFont="1"/>
    <xf numFmtId="168" fontId="0" fillId="0" borderId="0" xfId="0" applyNumberFormat="1" applyBorder="1" applyAlignment="1">
      <alignment horizontal="right"/>
    </xf>
    <xf numFmtId="0" fontId="2" fillId="0" borderId="2" xfId="0" applyFont="1" applyBorder="1" applyAlignment="1" applyProtection="1">
      <alignment horizontal="left" vertical="center"/>
      <protection locked="0"/>
    </xf>
    <xf numFmtId="0" fontId="18" fillId="0" borderId="0" xfId="0" applyFont="1" applyFill="1"/>
    <xf numFmtId="0" fontId="18" fillId="0" borderId="0" xfId="0" applyFont="1"/>
    <xf numFmtId="164" fontId="18" fillId="0" borderId="0" xfId="0" applyNumberFormat="1" applyFont="1"/>
    <xf numFmtId="165" fontId="18" fillId="0" borderId="0" xfId="0" applyNumberFormat="1" applyFont="1"/>
    <xf numFmtId="0" fontId="19" fillId="5" borderId="2" xfId="0" applyFont="1" applyFill="1" applyBorder="1" applyAlignment="1" applyProtection="1">
      <alignment horizontal="center" vertical="center"/>
      <protection locked="0"/>
    </xf>
    <xf numFmtId="1" fontId="0" fillId="0" borderId="0" xfId="0" applyNumberFormat="1" applyAlignment="1">
      <alignment horizontal="center" vertical="center" wrapText="1"/>
    </xf>
    <xf numFmtId="0" fontId="19" fillId="5" borderId="6" xfId="0" applyFont="1" applyFill="1" applyBorder="1" applyAlignment="1" applyProtection="1">
      <alignment horizontal="left" vertical="center"/>
      <protection locked="0"/>
    </xf>
    <xf numFmtId="0" fontId="19" fillId="0" borderId="6" xfId="0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1" fontId="19" fillId="5" borderId="2" xfId="115" applyNumberFormat="1" applyFont="1" applyFill="1" applyBorder="1" applyAlignment="1" applyProtection="1">
      <alignment horizontal="center" vertical="center" wrapText="1"/>
      <protection locked="0"/>
    </xf>
    <xf numFmtId="43" fontId="19" fillId="5" borderId="2" xfId="115" applyFont="1" applyFill="1" applyBorder="1" applyAlignment="1" applyProtection="1">
      <alignment horizontal="center" vertical="center" wrapText="1"/>
      <protection locked="0"/>
    </xf>
    <xf numFmtId="43" fontId="19" fillId="0" borderId="2" xfId="115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/>
    <xf numFmtId="0" fontId="15" fillId="0" borderId="21" xfId="0" applyFont="1" applyBorder="1" applyAlignment="1"/>
    <xf numFmtId="44" fontId="15" fillId="0" borderId="2" xfId="115" applyNumberFormat="1" applyFont="1" applyBorder="1" applyAlignment="1"/>
    <xf numFmtId="44" fontId="15" fillId="0" borderId="21" xfId="115" applyNumberFormat="1" applyFont="1" applyBorder="1" applyAlignment="1"/>
    <xf numFmtId="44" fontId="2" fillId="0" borderId="2" xfId="115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43" fontId="19" fillId="0" borderId="2" xfId="115" applyFont="1" applyFill="1" applyBorder="1" applyAlignment="1" applyProtection="1">
      <alignment horizontal="center" vertical="center" wrapText="1"/>
    </xf>
    <xf numFmtId="169" fontId="0" fillId="0" borderId="0" xfId="115" applyNumberFormat="1" applyFont="1"/>
    <xf numFmtId="166" fontId="0" fillId="5" borderId="0" xfId="1" applyFont="1" applyFill="1" applyBorder="1" applyAlignment="1" applyProtection="1">
      <alignment horizontal="center"/>
      <protection locked="0" hidden="1"/>
    </xf>
    <xf numFmtId="9" fontId="0" fillId="5" borderId="0" xfId="2" applyFont="1" applyFill="1" applyBorder="1" applyAlignment="1" applyProtection="1">
      <alignment horizontal="center"/>
      <protection locked="0"/>
    </xf>
    <xf numFmtId="0" fontId="19" fillId="5" borderId="0" xfId="0" applyFont="1" applyFill="1" applyBorder="1" applyAlignment="1" applyProtection="1">
      <alignment horizontal="center" vertical="center"/>
      <protection locked="0"/>
    </xf>
    <xf numFmtId="168" fontId="16" fillId="6" borderId="2" xfId="1" applyNumberFormat="1" applyFont="1" applyFill="1" applyBorder="1" applyAlignment="1" applyProtection="1">
      <alignment horizontal="right"/>
      <protection hidden="1"/>
    </xf>
    <xf numFmtId="168" fontId="0" fillId="0" borderId="2" xfId="1" applyNumberFormat="1" applyFont="1" applyBorder="1" applyAlignment="1" applyProtection="1">
      <alignment horizontal="right"/>
    </xf>
    <xf numFmtId="168" fontId="0" fillId="0" borderId="2" xfId="1" applyNumberFormat="1" applyFont="1" applyBorder="1" applyAlignment="1" applyProtection="1">
      <alignment horizontal="right" vertical="center"/>
    </xf>
    <xf numFmtId="166" fontId="0" fillId="0" borderId="2" xfId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vertical="center"/>
      <protection locked="0"/>
    </xf>
    <xf numFmtId="167" fontId="0" fillId="0" borderId="2" xfId="2" applyNumberFormat="1" applyFont="1" applyBorder="1" applyAlignment="1" applyProtection="1">
      <alignment horizontal="center"/>
      <protection locked="0"/>
    </xf>
    <xf numFmtId="166" fontId="0" fillId="5" borderId="0" xfId="1" applyFont="1" applyFill="1" applyBorder="1" applyAlignment="1" applyProtection="1">
      <alignment horizontal="center"/>
      <protection locked="0" hidden="1"/>
    </xf>
    <xf numFmtId="166" fontId="0" fillId="5" borderId="0" xfId="1" applyFont="1" applyFill="1" applyBorder="1" applyAlignment="1" applyProtection="1">
      <alignment horizontal="center"/>
      <protection hidden="1"/>
    </xf>
    <xf numFmtId="9" fontId="0" fillId="0" borderId="2" xfId="2" applyFont="1" applyBorder="1" applyAlignment="1" applyProtection="1">
      <alignment horizontal="center"/>
      <protection locked="0"/>
    </xf>
    <xf numFmtId="0" fontId="0" fillId="5" borderId="0" xfId="0" applyFill="1" applyBorder="1" applyAlignment="1" applyProtection="1">
      <alignment horizontal="left" vertical="center" indent="4"/>
      <protection locked="0"/>
    </xf>
    <xf numFmtId="9" fontId="0" fillId="5" borderId="0" xfId="2" applyFont="1" applyFill="1" applyBorder="1" applyAlignment="1" applyProtection="1">
      <alignment horizontal="center"/>
      <protection locked="0"/>
    </xf>
    <xf numFmtId="9" fontId="0" fillId="0" borderId="0" xfId="2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 indent="4"/>
      <protection locked="0"/>
    </xf>
    <xf numFmtId="166" fontId="0" fillId="5" borderId="0" xfId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168" fontId="6" fillId="0" borderId="0" xfId="0" applyNumberFormat="1" applyFont="1" applyFill="1" applyAlignment="1">
      <alignment horizontal="center" vertical="center"/>
    </xf>
    <xf numFmtId="168" fontId="16" fillId="0" borderId="0" xfId="1" applyNumberFormat="1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3" fillId="5" borderId="0" xfId="0" applyFont="1" applyFill="1" applyBorder="1" applyAlignment="1" applyProtection="1">
      <alignment vertical="center" wrapText="1"/>
      <protection locked="0"/>
    </xf>
    <xf numFmtId="0" fontId="0" fillId="5" borderId="0" xfId="0" applyFill="1" applyBorder="1" applyAlignment="1">
      <alignment horizontal="center"/>
    </xf>
    <xf numFmtId="0" fontId="0" fillId="0" borderId="0" xfId="0" applyAlignment="1"/>
    <xf numFmtId="166" fontId="0" fillId="5" borderId="2" xfId="1" applyFont="1" applyFill="1" applyBorder="1" applyAlignment="1" applyProtection="1">
      <alignment horizontal="center"/>
      <protection locked="0"/>
    </xf>
    <xf numFmtId="10" fontId="0" fillId="0" borderId="2" xfId="2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left" vertical="center" indent="2"/>
      <protection locked="0"/>
    </xf>
    <xf numFmtId="0" fontId="0" fillId="0" borderId="2" xfId="0" applyBorder="1" applyAlignment="1" applyProtection="1">
      <alignment horizontal="left" vertical="center" indent="4"/>
      <protection locked="0"/>
    </xf>
    <xf numFmtId="9" fontId="0" fillId="0" borderId="2" xfId="0" applyNumberFormat="1" applyBorder="1" applyAlignment="1" applyProtection="1">
      <alignment horizontal="left" vertical="center" indent="4"/>
      <protection locked="0"/>
    </xf>
    <xf numFmtId="166" fontId="7" fillId="5" borderId="5" xfId="1" applyFont="1" applyFill="1" applyBorder="1" applyAlignment="1" applyProtection="1">
      <alignment vertical="center"/>
    </xf>
    <xf numFmtId="0" fontId="23" fillId="5" borderId="0" xfId="0" applyFont="1" applyFill="1"/>
    <xf numFmtId="1" fontId="25" fillId="0" borderId="0" xfId="0" applyNumberFormat="1" applyFont="1"/>
    <xf numFmtId="0" fontId="27" fillId="0" borderId="0" xfId="0" applyFont="1"/>
    <xf numFmtId="2" fontId="27" fillId="0" borderId="0" xfId="115" applyNumberFormat="1" applyFont="1"/>
    <xf numFmtId="0" fontId="29" fillId="5" borderId="2" xfId="0" applyFont="1" applyFill="1" applyBorder="1"/>
    <xf numFmtId="1" fontId="25" fillId="0" borderId="0" xfId="0" applyNumberFormat="1" applyFont="1" applyFill="1" applyBorder="1"/>
    <xf numFmtId="0" fontId="25" fillId="0" borderId="0" xfId="0" applyFont="1" applyFill="1" applyBorder="1"/>
    <xf numFmtId="2" fontId="25" fillId="0" borderId="0" xfId="115" applyNumberFormat="1" applyFont="1" applyFill="1" applyBorder="1"/>
    <xf numFmtId="2" fontId="27" fillId="5" borderId="15" xfId="115" applyNumberFormat="1" applyFont="1" applyFill="1" applyBorder="1"/>
    <xf numFmtId="2" fontId="27" fillId="5" borderId="2" xfId="115" applyNumberFormat="1" applyFont="1" applyFill="1" applyBorder="1"/>
    <xf numFmtId="2" fontId="27" fillId="5" borderId="31" xfId="115" applyNumberFormat="1" applyFont="1" applyFill="1" applyBorder="1"/>
    <xf numFmtId="0" fontId="32" fillId="5" borderId="0" xfId="0" applyFont="1" applyFill="1"/>
    <xf numFmtId="166" fontId="34" fillId="7" borderId="9" xfId="1" applyFont="1" applyFill="1" applyBorder="1" applyAlignment="1">
      <alignment horizontal="center" vertical="center"/>
    </xf>
    <xf numFmtId="166" fontId="34" fillId="4" borderId="20" xfId="0" applyNumberFormat="1" applyFont="1" applyFill="1" applyBorder="1"/>
    <xf numFmtId="0" fontId="33" fillId="5" borderId="0" xfId="0" applyFont="1" applyFill="1" applyAlignment="1">
      <alignment horizontal="center" vertical="center"/>
    </xf>
    <xf numFmtId="0" fontId="32" fillId="0" borderId="0" xfId="0" applyFont="1"/>
    <xf numFmtId="169" fontId="0" fillId="8" borderId="2" xfId="115" applyNumberFormat="1" applyFont="1" applyFill="1" applyBorder="1" applyAlignment="1" applyProtection="1">
      <alignment horizontal="center"/>
    </xf>
    <xf numFmtId="169" fontId="0" fillId="0" borderId="2" xfId="115" applyNumberFormat="1" applyFont="1" applyBorder="1" applyAlignment="1" applyProtection="1">
      <alignment horizontal="center"/>
    </xf>
    <xf numFmtId="166" fontId="20" fillId="11" borderId="2" xfId="118" applyNumberFormat="1" applyBorder="1" applyAlignment="1" applyProtection="1">
      <alignment horizontal="center"/>
      <protection locked="0"/>
    </xf>
    <xf numFmtId="0" fontId="0" fillId="0" borderId="2" xfId="0" applyNumberFormat="1" applyBorder="1" applyAlignment="1">
      <alignment horizontal="left" vertical="top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vertical="center"/>
    </xf>
    <xf numFmtId="43" fontId="0" fillId="5" borderId="15" xfId="115" applyFont="1" applyFill="1" applyBorder="1" applyAlignment="1">
      <alignment vertical="center"/>
    </xf>
    <xf numFmtId="43" fontId="0" fillId="5" borderId="0" xfId="115" applyFont="1" applyFill="1" applyAlignment="1">
      <alignment vertical="center"/>
    </xf>
    <xf numFmtId="43" fontId="0" fillId="5" borderId="0" xfId="115" applyFont="1" applyFill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169" fontId="40" fillId="0" borderId="0" xfId="115" applyNumberFormat="1" applyFont="1" applyAlignment="1">
      <alignment horizontal="center" vertical="center"/>
    </xf>
    <xf numFmtId="166" fontId="0" fillId="5" borderId="2" xfId="1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9" fontId="0" fillId="0" borderId="0" xfId="0" applyNumberFormat="1"/>
    <xf numFmtId="0" fontId="42" fillId="0" borderId="2" xfId="0" applyFont="1" applyFill="1" applyBorder="1" applyAlignment="1" applyProtection="1">
      <alignment horizontal="left"/>
    </xf>
    <xf numFmtId="0" fontId="42" fillId="0" borderId="0" xfId="0" applyFont="1" applyFill="1" applyBorder="1" applyAlignment="1" applyProtection="1">
      <alignment horizontal="left"/>
    </xf>
    <xf numFmtId="0" fontId="43" fillId="0" borderId="2" xfId="0" applyFont="1" applyFill="1" applyBorder="1" applyAlignment="1" applyProtection="1">
      <alignment horizontal="left"/>
    </xf>
    <xf numFmtId="10" fontId="19" fillId="0" borderId="2" xfId="2" applyNumberFormat="1" applyFont="1" applyFill="1" applyBorder="1" applyAlignment="1" applyProtection="1">
      <alignment horizontal="right"/>
      <protection locked="0"/>
    </xf>
    <xf numFmtId="0" fontId="42" fillId="0" borderId="2" xfId="0" applyFont="1" applyFill="1" applyBorder="1" applyAlignment="1" applyProtection="1">
      <alignment vertical="center"/>
    </xf>
    <xf numFmtId="0" fontId="0" fillId="0" borderId="0" xfId="0" applyFont="1"/>
    <xf numFmtId="0" fontId="42" fillId="0" borderId="21" xfId="0" applyFont="1" applyFill="1" applyBorder="1" applyAlignment="1" applyProtection="1">
      <alignment vertical="center"/>
    </xf>
    <xf numFmtId="43" fontId="19" fillId="0" borderId="0" xfId="115" applyFont="1" applyFill="1" applyBorder="1" applyAlignment="1" applyProtection="1">
      <alignment horizontal="right"/>
      <protection locked="0"/>
    </xf>
    <xf numFmtId="0" fontId="42" fillId="0" borderId="3" xfId="0" applyFont="1" applyFill="1" applyBorder="1" applyAlignment="1" applyProtection="1">
      <alignment horizontal="center" vertical="center"/>
    </xf>
    <xf numFmtId="0" fontId="42" fillId="0" borderId="4" xfId="0" applyFont="1" applyFill="1" applyBorder="1" applyAlignment="1" applyProtection="1">
      <alignment horizontal="center" vertical="center"/>
    </xf>
    <xf numFmtId="166" fontId="0" fillId="2" borderId="2" xfId="1" applyFont="1" applyFill="1" applyBorder="1" applyAlignment="1" applyProtection="1">
      <alignment horizontal="center"/>
    </xf>
    <xf numFmtId="166" fontId="20" fillId="3" borderId="2" xfId="117" applyNumberFormat="1" applyFill="1" applyBorder="1" applyAlignment="1" applyProtection="1">
      <alignment horizontal="center"/>
      <protection hidden="1"/>
    </xf>
    <xf numFmtId="0" fontId="2" fillId="12" borderId="16" xfId="0" applyFont="1" applyFill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172" fontId="2" fillId="7" borderId="15" xfId="1" applyNumberFormat="1" applyFont="1" applyFill="1" applyBorder="1" applyProtection="1"/>
    <xf numFmtId="0" fontId="0" fillId="7" borderId="15" xfId="0" applyFill="1" applyBorder="1"/>
    <xf numFmtId="9" fontId="0" fillId="7" borderId="2" xfId="2" applyFont="1" applyFill="1" applyBorder="1" applyAlignment="1">
      <alignment horizontal="center"/>
    </xf>
    <xf numFmtId="0" fontId="2" fillId="12" borderId="6" xfId="0" applyFont="1" applyFill="1" applyBorder="1" applyAlignment="1" applyProtection="1">
      <alignment horizontal="center" vertical="center" wrapText="1"/>
      <protection locked="0"/>
    </xf>
    <xf numFmtId="0" fontId="2" fillId="12" borderId="7" xfId="0" applyFont="1" applyFill="1" applyBorder="1" applyAlignment="1" applyProtection="1">
      <alignment horizontal="center" vertical="center" wrapText="1"/>
      <protection locked="0"/>
    </xf>
    <xf numFmtId="0" fontId="2" fillId="12" borderId="2" xfId="0" applyFont="1" applyFill="1" applyBorder="1" applyAlignment="1" applyProtection="1">
      <alignment horizontal="center" vertical="center" wrapText="1"/>
      <protection locked="0"/>
    </xf>
    <xf numFmtId="0" fontId="2" fillId="12" borderId="2" xfId="0" applyFont="1" applyFill="1" applyBorder="1" applyAlignment="1" applyProtection="1">
      <alignment horizontal="center"/>
      <protection locked="0"/>
    </xf>
    <xf numFmtId="0" fontId="2" fillId="12" borderId="2" xfId="0" applyFont="1" applyFill="1" applyBorder="1" applyAlignment="1">
      <alignment horizontal="center"/>
    </xf>
    <xf numFmtId="0" fontId="6" fillId="7" borderId="2" xfId="0" applyFont="1" applyFill="1" applyBorder="1" applyAlignment="1" applyProtection="1">
      <alignment horizontal="center"/>
      <protection hidden="1"/>
    </xf>
    <xf numFmtId="166" fontId="2" fillId="7" borderId="2" xfId="1" applyFont="1" applyFill="1" applyBorder="1" applyAlignment="1" applyProtection="1">
      <alignment horizontal="left" vertical="center"/>
      <protection hidden="1"/>
    </xf>
    <xf numFmtId="170" fontId="0" fillId="7" borderId="2" xfId="1" applyNumberFormat="1" applyFont="1" applyFill="1" applyBorder="1" applyAlignment="1" applyProtection="1">
      <alignment horizontal="center"/>
      <protection hidden="1"/>
    </xf>
    <xf numFmtId="166" fontId="0" fillId="7" borderId="2" xfId="1" applyFont="1" applyFill="1" applyBorder="1" applyAlignment="1" applyProtection="1">
      <alignment horizontal="center"/>
      <protection hidden="1"/>
    </xf>
    <xf numFmtId="166" fontId="2" fillId="12" borderId="3" xfId="1" applyFont="1" applyFill="1" applyBorder="1" applyAlignment="1" applyProtection="1">
      <alignment horizontal="center" vertical="center"/>
      <protection hidden="1"/>
    </xf>
    <xf numFmtId="166" fontId="2" fillId="12" borderId="2" xfId="1" applyFont="1" applyFill="1" applyBorder="1" applyAlignment="1" applyProtection="1">
      <alignment horizontal="center" vertical="center"/>
      <protection hidden="1"/>
    </xf>
    <xf numFmtId="0" fontId="2" fillId="12" borderId="3" xfId="0" applyFont="1" applyFill="1" applyBorder="1" applyAlignment="1" applyProtection="1">
      <alignment horizontal="center" vertical="center" wrapText="1"/>
      <protection locked="0"/>
    </xf>
    <xf numFmtId="0" fontId="2" fillId="12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/>
    </xf>
    <xf numFmtId="0" fontId="20" fillId="5" borderId="0" xfId="0" applyFont="1" applyFill="1"/>
    <xf numFmtId="0" fontId="44" fillId="5" borderId="0" xfId="0" applyFont="1" applyFill="1" applyAlignment="1">
      <alignment horizontal="center" vertical="center"/>
    </xf>
    <xf numFmtId="0" fontId="20" fillId="0" borderId="0" xfId="0" applyFont="1"/>
    <xf numFmtId="0" fontId="34" fillId="12" borderId="15" xfId="0" applyFont="1" applyFill="1" applyBorder="1" applyAlignment="1">
      <alignment horizontal="center" vertical="top"/>
    </xf>
    <xf numFmtId="0" fontId="9" fillId="12" borderId="15" xfId="0" applyFont="1" applyFill="1" applyBorder="1" applyAlignment="1">
      <alignment horizontal="center" vertical="top"/>
    </xf>
    <xf numFmtId="0" fontId="34" fillId="12" borderId="9" xfId="0" applyFont="1" applyFill="1" applyBorder="1" applyAlignment="1">
      <alignment horizontal="center" vertical="top"/>
    </xf>
    <xf numFmtId="0" fontId="36" fillId="5" borderId="2" xfId="0" applyFont="1" applyFill="1" applyBorder="1"/>
    <xf numFmtId="0" fontId="36" fillId="5" borderId="2" xfId="0" applyFont="1" applyFill="1" applyBorder="1" applyAlignment="1">
      <alignment horizontal="center"/>
    </xf>
    <xf numFmtId="0" fontId="16" fillId="12" borderId="23" xfId="0" applyFont="1" applyFill="1" applyBorder="1" applyAlignment="1">
      <alignment horizontal="center" vertical="center"/>
    </xf>
    <xf numFmtId="0" fontId="16" fillId="12" borderId="24" xfId="0" applyFont="1" applyFill="1" applyBorder="1" applyAlignment="1">
      <alignment horizontal="center" vertical="center"/>
    </xf>
    <xf numFmtId="0" fontId="35" fillId="12" borderId="24" xfId="0" applyFont="1" applyFill="1" applyBorder="1" applyAlignment="1">
      <alignment horizontal="center" vertical="center"/>
    </xf>
    <xf numFmtId="0" fontId="37" fillId="12" borderId="2" xfId="0" applyFont="1" applyFill="1" applyBorder="1" applyAlignment="1">
      <alignment horizontal="center" vertical="center"/>
    </xf>
    <xf numFmtId="166" fontId="36" fillId="5" borderId="19" xfId="1" applyFont="1" applyFill="1" applyBorder="1" applyAlignment="1">
      <alignment horizontal="center" vertical="center"/>
    </xf>
    <xf numFmtId="2" fontId="36" fillId="5" borderId="2" xfId="0" applyNumberFormat="1" applyFont="1" applyFill="1" applyBorder="1"/>
    <xf numFmtId="166" fontId="34" fillId="7" borderId="9" xfId="0" applyNumberFormat="1" applyFont="1" applyFill="1" applyBorder="1"/>
    <xf numFmtId="2" fontId="22" fillId="7" borderId="29" xfId="115" applyNumberFormat="1" applyFont="1" applyFill="1" applyBorder="1" applyAlignment="1" applyProtection="1">
      <alignment horizontal="center" vertical="center" wrapText="1"/>
      <protection locked="0"/>
    </xf>
    <xf numFmtId="2" fontId="29" fillId="7" borderId="14" xfId="115" applyNumberFormat="1" applyFont="1" applyFill="1" applyBorder="1"/>
    <xf numFmtId="2" fontId="29" fillId="7" borderId="13" xfId="115" applyNumberFormat="1" applyFont="1" applyFill="1" applyBorder="1"/>
    <xf numFmtId="9" fontId="28" fillId="7" borderId="2" xfId="116" applyNumberFormat="1" applyFont="1" applyFill="1" applyBorder="1" applyAlignment="1">
      <alignment horizontal="center" vertical="center"/>
    </xf>
    <xf numFmtId="2" fontId="8" fillId="7" borderId="15" xfId="116" applyNumberFormat="1" applyFont="1" applyFill="1" applyBorder="1"/>
    <xf numFmtId="9" fontId="8" fillId="7" borderId="2" xfId="116" applyNumberFormat="1" applyFont="1" applyFill="1" applyBorder="1" applyAlignment="1">
      <alignment horizontal="center" vertical="center"/>
    </xf>
    <xf numFmtId="2" fontId="29" fillId="5" borderId="33" xfId="115" applyNumberFormat="1" applyFont="1" applyFill="1" applyBorder="1"/>
    <xf numFmtId="2" fontId="24" fillId="5" borderId="14" xfId="115" applyNumberFormat="1" applyFont="1" applyFill="1" applyBorder="1"/>
    <xf numFmtId="2" fontId="24" fillId="5" borderId="28" xfId="115" applyNumberFormat="1" applyFont="1" applyFill="1" applyBorder="1"/>
    <xf numFmtId="2" fontId="29" fillId="5" borderId="28" xfId="115" applyNumberFormat="1" applyFont="1" applyFill="1" applyBorder="1"/>
    <xf numFmtId="2" fontId="25" fillId="5" borderId="0" xfId="115" applyNumberFormat="1" applyFont="1" applyFill="1" applyBorder="1"/>
    <xf numFmtId="0" fontId="22" fillId="7" borderId="29" xfId="0" applyFont="1" applyFill="1" applyBorder="1" applyAlignment="1" applyProtection="1">
      <alignment horizontal="center" vertical="center"/>
      <protection locked="0"/>
    </xf>
    <xf numFmtId="2" fontId="22" fillId="7" borderId="29" xfId="115" applyNumberFormat="1" applyFont="1" applyFill="1" applyBorder="1" applyAlignment="1" applyProtection="1">
      <alignment horizontal="center" vertical="center"/>
      <protection locked="0"/>
    </xf>
    <xf numFmtId="0" fontId="9" fillId="7" borderId="5" xfId="116" applyFont="1" applyFill="1" applyBorder="1" applyAlignment="1">
      <alignment horizontal="center" vertical="center"/>
    </xf>
    <xf numFmtId="2" fontId="9" fillId="7" borderId="5" xfId="115" applyNumberFormat="1" applyFont="1" applyFill="1" applyBorder="1" applyAlignment="1">
      <alignment horizontal="center" vertical="center" wrapText="1"/>
    </xf>
    <xf numFmtId="2" fontId="27" fillId="7" borderId="15" xfId="115" applyNumberFormat="1" applyFont="1" applyFill="1" applyBorder="1"/>
    <xf numFmtId="2" fontId="27" fillId="7" borderId="2" xfId="115" applyNumberFormat="1" applyFont="1" applyFill="1" applyBorder="1"/>
    <xf numFmtId="2" fontId="27" fillId="7" borderId="31" xfId="115" applyNumberFormat="1" applyFont="1" applyFill="1" applyBorder="1"/>
    <xf numFmtId="2" fontId="20" fillId="7" borderId="15" xfId="115" applyNumberFormat="1" applyFont="1" applyFill="1" applyBorder="1"/>
    <xf numFmtId="2" fontId="29" fillId="5" borderId="13" xfId="115" applyNumberFormat="1" applyFont="1" applyFill="1" applyBorder="1"/>
    <xf numFmtId="0" fontId="0" fillId="7" borderId="0" xfId="0" applyFill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168" fontId="16" fillId="7" borderId="2" xfId="1" applyNumberFormat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horizontal="center" vertical="center"/>
    </xf>
    <xf numFmtId="168" fontId="9" fillId="7" borderId="2" xfId="0" applyNumberFormat="1" applyFont="1" applyFill="1" applyBorder="1" applyAlignment="1">
      <alignment horizontal="center" vertical="center"/>
    </xf>
    <xf numFmtId="169" fontId="1" fillId="7" borderId="2" xfId="115" applyNumberFormat="1" applyFont="1" applyFill="1" applyBorder="1" applyAlignment="1" applyProtection="1">
      <alignment horizontal="center"/>
    </xf>
    <xf numFmtId="169" fontId="1" fillId="7" borderId="2" xfId="115" applyNumberFormat="1" applyFont="1" applyFill="1" applyBorder="1" applyAlignment="1" applyProtection="1">
      <alignment horizontal="center"/>
      <protection locked="0"/>
    </xf>
    <xf numFmtId="168" fontId="41" fillId="7" borderId="2" xfId="1" applyNumberFormat="1" applyFont="1" applyFill="1" applyBorder="1" applyAlignment="1" applyProtection="1">
      <alignment horizontal="right"/>
      <protection hidden="1"/>
    </xf>
    <xf numFmtId="0" fontId="6" fillId="7" borderId="0" xfId="0" applyFont="1" applyFill="1" applyAlignment="1">
      <alignment horizontal="center" vertical="center"/>
    </xf>
    <xf numFmtId="166" fontId="0" fillId="7" borderId="3" xfId="1" applyFont="1" applyFill="1" applyBorder="1" applyAlignment="1" applyProtection="1">
      <alignment horizontal="center" vertical="center"/>
      <protection hidden="1"/>
    </xf>
    <xf numFmtId="0" fontId="30" fillId="7" borderId="0" xfId="0" applyFont="1" applyFill="1" applyAlignment="1">
      <alignment horizontal="center" vertical="center"/>
    </xf>
    <xf numFmtId="166" fontId="24" fillId="7" borderId="3" xfId="1" applyFont="1" applyFill="1" applyBorder="1" applyAlignment="1" applyProtection="1">
      <alignment horizontal="center" vertical="center"/>
      <protection hidden="1"/>
    </xf>
    <xf numFmtId="169" fontId="9" fillId="7" borderId="2" xfId="115" applyNumberFormat="1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43" fontId="20" fillId="7" borderId="2" xfId="115" applyFont="1" applyFill="1" applyBorder="1" applyAlignment="1" applyProtection="1">
      <alignment horizontal="center"/>
      <protection locked="0"/>
    </xf>
    <xf numFmtId="168" fontId="41" fillId="7" borderId="2" xfId="1" applyNumberFormat="1" applyFont="1" applyFill="1" applyBorder="1" applyAlignment="1" applyProtection="1">
      <alignment horizontal="right" vertical="center"/>
      <protection hidden="1"/>
    </xf>
    <xf numFmtId="0" fontId="6" fillId="7" borderId="2" xfId="0" applyFont="1" applyFill="1" applyBorder="1" applyAlignment="1" applyProtection="1">
      <alignment horizontal="center"/>
      <protection locked="0"/>
    </xf>
    <xf numFmtId="166" fontId="20" fillId="7" borderId="3" xfId="1" applyFont="1" applyFill="1" applyBorder="1" applyAlignment="1" applyProtection="1">
      <alignment horizontal="center" vertical="center"/>
      <protection hidden="1"/>
    </xf>
    <xf numFmtId="0" fontId="2" fillId="12" borderId="2" xfId="0" applyFont="1" applyFill="1" applyBorder="1" applyAlignment="1" applyProtection="1">
      <alignment horizontal="center" vertical="center"/>
    </xf>
    <xf numFmtId="0" fontId="2" fillId="12" borderId="2" xfId="0" applyFont="1" applyFill="1" applyBorder="1" applyAlignment="1" applyProtection="1">
      <alignment horizontal="center"/>
    </xf>
    <xf numFmtId="10" fontId="42" fillId="12" borderId="2" xfId="2" applyNumberFormat="1" applyFont="1" applyFill="1" applyBorder="1" applyAlignment="1" applyProtection="1">
      <alignment vertical="center"/>
    </xf>
    <xf numFmtId="10" fontId="2" fillId="12" borderId="8" xfId="2" applyNumberFormat="1" applyFont="1" applyFill="1" applyBorder="1" applyAlignment="1" applyProtection="1">
      <alignment horizontal="right"/>
    </xf>
    <xf numFmtId="0" fontId="2" fillId="7" borderId="2" xfId="0" applyFont="1" applyFill="1" applyBorder="1" applyAlignment="1">
      <alignment horizontal="center" vertical="center" wrapText="1"/>
    </xf>
    <xf numFmtId="166" fontId="8" fillId="7" borderId="0" xfId="116" applyNumberFormat="1" applyFont="1" applyFill="1" applyAlignment="1">
      <alignment horizontal="center" vertical="center"/>
    </xf>
    <xf numFmtId="0" fontId="41" fillId="7" borderId="0" xfId="0" applyFont="1" applyFill="1" applyAlignment="1">
      <alignment horizontal="right" vertical="center"/>
    </xf>
    <xf numFmtId="0" fontId="0" fillId="12" borderId="0" xfId="0" applyFill="1"/>
    <xf numFmtId="0" fontId="0" fillId="12" borderId="0" xfId="0" applyFill="1" applyProtection="1">
      <protection hidden="1"/>
    </xf>
    <xf numFmtId="10" fontId="2" fillId="0" borderId="3" xfId="2" applyNumberFormat="1" applyFont="1" applyBorder="1" applyAlignment="1">
      <alignment horizontal="center" vertical="center"/>
    </xf>
    <xf numFmtId="166" fontId="0" fillId="0" borderId="2" xfId="1" applyNumberFormat="1" applyFont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/>
    </xf>
    <xf numFmtId="166" fontId="0" fillId="12" borderId="2" xfId="1" applyNumberFormat="1" applyFont="1" applyFill="1" applyBorder="1" applyAlignment="1">
      <alignment horizontal="center"/>
    </xf>
    <xf numFmtId="10" fontId="2" fillId="12" borderId="2" xfId="2" applyNumberFormat="1" applyFont="1" applyFill="1" applyBorder="1" applyAlignment="1">
      <alignment horizontal="center" vertical="center"/>
    </xf>
    <xf numFmtId="166" fontId="0" fillId="12" borderId="2" xfId="1" applyNumberFormat="1" applyFont="1" applyFill="1" applyBorder="1" applyAlignment="1">
      <alignment horizontal="center" vertical="center"/>
    </xf>
    <xf numFmtId="166" fontId="2" fillId="12" borderId="2" xfId="1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166" fontId="0" fillId="0" borderId="2" xfId="1" applyNumberFormat="1" applyFont="1" applyBorder="1" applyAlignment="1">
      <alignment horizontal="center"/>
    </xf>
    <xf numFmtId="10" fontId="2" fillId="0" borderId="2" xfId="2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/>
    </xf>
    <xf numFmtId="10" fontId="2" fillId="12" borderId="3" xfId="2" applyNumberFormat="1" applyFont="1" applyFill="1" applyBorder="1" applyAlignment="1">
      <alignment horizontal="center" vertical="center"/>
    </xf>
    <xf numFmtId="166" fontId="0" fillId="12" borderId="4" xfId="1" applyNumberFormat="1" applyFont="1" applyFill="1" applyBorder="1" applyAlignment="1">
      <alignment horizontal="center" vertical="center"/>
    </xf>
    <xf numFmtId="0" fontId="0" fillId="12" borderId="34" xfId="0" applyFont="1" applyFill="1" applyBorder="1"/>
    <xf numFmtId="166" fontId="0" fillId="0" borderId="4" xfId="1" applyNumberFormat="1" applyFont="1" applyBorder="1" applyAlignment="1">
      <alignment horizontal="center" vertical="center"/>
    </xf>
    <xf numFmtId="0" fontId="0" fillId="0" borderId="34" xfId="0" applyFont="1" applyBorder="1"/>
    <xf numFmtId="166" fontId="9" fillId="12" borderId="2" xfId="0" applyNumberFormat="1" applyFont="1" applyFill="1" applyBorder="1" applyAlignment="1" applyProtection="1">
      <alignment horizontal="center" vertical="center"/>
      <protection hidden="1"/>
    </xf>
    <xf numFmtId="0" fontId="2" fillId="7" borderId="2" xfId="0" applyFont="1" applyFill="1" applyBorder="1" applyAlignment="1" applyProtection="1">
      <alignment horizontal="center" vertical="center" wrapText="1"/>
      <protection locked="0"/>
    </xf>
    <xf numFmtId="166" fontId="0" fillId="12" borderId="2" xfId="1" applyFont="1" applyFill="1" applyBorder="1" applyAlignment="1" applyProtection="1">
      <alignment horizontal="center"/>
      <protection hidden="1"/>
    </xf>
    <xf numFmtId="166" fontId="0" fillId="12" borderId="2" xfId="1" applyFont="1" applyFill="1" applyBorder="1" applyAlignment="1" applyProtection="1">
      <alignment horizontal="center"/>
      <protection locked="0" hidden="1"/>
    </xf>
    <xf numFmtId="166" fontId="1" fillId="12" borderId="2" xfId="1" applyFont="1" applyFill="1" applyBorder="1" applyAlignment="1" applyProtection="1">
      <alignment horizontal="center"/>
      <protection locked="0" hidden="1"/>
    </xf>
    <xf numFmtId="166" fontId="1" fillId="12" borderId="2" xfId="1" applyFont="1" applyFill="1" applyBorder="1" applyAlignment="1" applyProtection="1">
      <alignment horizontal="center"/>
      <protection hidden="1"/>
    </xf>
    <xf numFmtId="0" fontId="8" fillId="7" borderId="0" xfId="0" applyFont="1" applyFill="1" applyBorder="1" applyAlignment="1" applyProtection="1">
      <alignment horizontal="right" vertical="center"/>
      <protection locked="0" hidden="1"/>
    </xf>
    <xf numFmtId="0" fontId="6" fillId="7" borderId="0" xfId="0" applyFont="1" applyFill="1" applyAlignment="1" applyProtection="1">
      <alignment horizontal="center" vertical="center"/>
      <protection locked="0" hidden="1"/>
    </xf>
    <xf numFmtId="0" fontId="2" fillId="7" borderId="3" xfId="0" applyFont="1" applyFill="1" applyBorder="1" applyAlignment="1">
      <alignment horizontal="center" vertical="center"/>
    </xf>
    <xf numFmtId="166" fontId="2" fillId="12" borderId="2" xfId="1" applyFont="1" applyFill="1" applyBorder="1" applyAlignment="1" applyProtection="1">
      <alignment horizontal="left" vertical="center"/>
      <protection hidden="1"/>
    </xf>
    <xf numFmtId="9" fontId="2" fillId="12" borderId="2" xfId="2" applyFont="1" applyFill="1" applyBorder="1" applyAlignment="1" applyProtection="1">
      <alignment horizontal="right" vertical="center"/>
      <protection hidden="1"/>
    </xf>
    <xf numFmtId="10" fontId="2" fillId="12" borderId="2" xfId="2" applyNumberFormat="1" applyFont="1" applyFill="1" applyBorder="1" applyAlignment="1" applyProtection="1">
      <alignment horizontal="right" vertical="center"/>
      <protection hidden="1"/>
    </xf>
    <xf numFmtId="0" fontId="21" fillId="5" borderId="0" xfId="0" applyFont="1" applyFill="1" applyAlignment="1">
      <alignment vertical="center"/>
    </xf>
    <xf numFmtId="0" fontId="4" fillId="5" borderId="0" xfId="0" applyFont="1" applyFill="1" applyBorder="1" applyAlignment="1" applyProtection="1">
      <alignment vertical="center"/>
      <protection locked="0"/>
    </xf>
    <xf numFmtId="0" fontId="7" fillId="12" borderId="0" xfId="0" applyFont="1" applyFill="1" applyAlignment="1">
      <alignment vertical="center"/>
    </xf>
    <xf numFmtId="166" fontId="7" fillId="12" borderId="0" xfId="0" applyNumberFormat="1" applyFont="1" applyFill="1" applyAlignment="1" applyProtection="1">
      <alignment vertical="center"/>
      <protection hidden="1"/>
    </xf>
    <xf numFmtId="10" fontId="7" fillId="12" borderId="0" xfId="0" applyNumberFormat="1" applyFont="1" applyFill="1" applyAlignment="1" applyProtection="1">
      <alignment vertical="center"/>
      <protection hidden="1"/>
    </xf>
    <xf numFmtId="0" fontId="4" fillId="12" borderId="0" xfId="0" applyFont="1" applyFill="1" applyBorder="1" applyAlignment="1" applyProtection="1">
      <alignment vertical="center"/>
      <protection locked="0"/>
    </xf>
    <xf numFmtId="0" fontId="38" fillId="12" borderId="0" xfId="0" applyFont="1" applyFill="1" applyBorder="1" applyAlignment="1" applyProtection="1">
      <alignment horizontal="center" vertical="center"/>
      <protection locked="0"/>
    </xf>
    <xf numFmtId="0" fontId="9" fillId="12" borderId="0" xfId="0" applyFont="1" applyFill="1" applyAlignment="1" applyProtection="1">
      <alignment horizontal="center" vertical="center"/>
      <protection hidden="1"/>
    </xf>
    <xf numFmtId="0" fontId="2" fillId="7" borderId="2" xfId="1" applyNumberFormat="1" applyFont="1" applyFill="1" applyBorder="1" applyAlignment="1" applyProtection="1">
      <alignment horizontal="center" vertical="center"/>
      <protection hidden="1"/>
    </xf>
    <xf numFmtId="171" fontId="2" fillId="7" borderId="2" xfId="1" applyNumberFormat="1" applyFont="1" applyFill="1" applyBorder="1" applyAlignment="1" applyProtection="1">
      <alignment horizontal="center" vertical="center"/>
      <protection hidden="1"/>
    </xf>
    <xf numFmtId="169" fontId="2" fillId="7" borderId="2" xfId="115" applyNumberFormat="1" applyFont="1" applyFill="1" applyBorder="1" applyAlignment="1" applyProtection="1">
      <alignment horizontal="left" vertical="center"/>
      <protection hidden="1"/>
    </xf>
    <xf numFmtId="10" fontId="0" fillId="5" borderId="0" xfId="2" applyNumberFormat="1" applyFont="1" applyFill="1" applyBorder="1" applyAlignment="1" applyProtection="1">
      <alignment horizontal="center"/>
      <protection locked="0"/>
    </xf>
    <xf numFmtId="0" fontId="46" fillId="5" borderId="0" xfId="0" applyFont="1" applyFill="1" applyAlignment="1">
      <alignment horizontal="center" vertical="center"/>
    </xf>
    <xf numFmtId="0" fontId="46" fillId="5" borderId="32" xfId="0" applyFont="1" applyFill="1" applyBorder="1" applyAlignment="1">
      <alignment horizontal="center" vertical="center"/>
    </xf>
    <xf numFmtId="169" fontId="0" fillId="7" borderId="2" xfId="115" applyNumberFormat="1" applyFont="1" applyFill="1" applyBorder="1" applyAlignment="1" applyProtection="1">
      <alignment horizontal="center"/>
    </xf>
    <xf numFmtId="168" fontId="52" fillId="12" borderId="0" xfId="0" applyNumberFormat="1" applyFont="1" applyFill="1" applyBorder="1" applyAlignment="1" applyProtection="1">
      <alignment vertical="center"/>
      <protection locked="0"/>
    </xf>
    <xf numFmtId="168" fontId="53" fillId="12" borderId="0" xfId="0" applyNumberFormat="1" applyFont="1" applyFill="1" applyBorder="1" applyAlignment="1" applyProtection="1">
      <alignment vertical="center"/>
      <protection locked="0"/>
    </xf>
    <xf numFmtId="166" fontId="6" fillId="7" borderId="0" xfId="1" applyFont="1" applyFill="1" applyAlignment="1" applyProtection="1">
      <alignment vertical="center"/>
      <protection hidden="1"/>
    </xf>
    <xf numFmtId="0" fontId="0" fillId="7" borderId="0" xfId="0" applyFill="1"/>
    <xf numFmtId="166" fontId="54" fillId="12" borderId="0" xfId="0" applyNumberFormat="1" applyFont="1" applyFill="1"/>
    <xf numFmtId="0" fontId="55" fillId="5" borderId="0" xfId="0" applyFont="1" applyFill="1" applyAlignment="1">
      <alignment horizontal="left" indent="2"/>
    </xf>
    <xf numFmtId="166" fontId="2" fillId="5" borderId="0" xfId="0" applyNumberFormat="1" applyFont="1" applyFill="1"/>
    <xf numFmtId="0" fontId="55" fillId="5" borderId="0" xfId="0" applyFont="1" applyFill="1"/>
    <xf numFmtId="0" fontId="55" fillId="5" borderId="0" xfId="0" applyFont="1" applyFill="1" applyAlignment="1">
      <alignment horizontal="left" indent="1"/>
    </xf>
    <xf numFmtId="9" fontId="20" fillId="7" borderId="15" xfId="2" applyFont="1" applyFill="1" applyBorder="1"/>
    <xf numFmtId="2" fontId="24" fillId="5" borderId="2" xfId="115" applyNumberFormat="1" applyFont="1" applyFill="1" applyBorder="1"/>
    <xf numFmtId="166" fontId="0" fillId="0" borderId="0" xfId="0" applyNumberFormat="1"/>
    <xf numFmtId="16" fontId="0" fillId="7" borderId="10" xfId="0" applyNumberFormat="1" applyFill="1" applyBorder="1" applyAlignment="1">
      <alignment horizontal="center" vertical="center"/>
    </xf>
    <xf numFmtId="16" fontId="0" fillId="7" borderId="5" xfId="0" applyNumberFormat="1" applyFill="1" applyBorder="1" applyAlignment="1">
      <alignment horizontal="center" vertical="center"/>
    </xf>
    <xf numFmtId="0" fontId="0" fillId="0" borderId="15" xfId="0" applyFont="1" applyBorder="1" applyAlignment="1" applyProtection="1">
      <alignment horizontal="left" vertical="center"/>
      <protection locked="0"/>
    </xf>
    <xf numFmtId="44" fontId="1" fillId="0" borderId="15" xfId="115" applyNumberFormat="1" applyFont="1" applyBorder="1" applyAlignment="1" applyProtection="1">
      <alignment horizontal="left"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44" fontId="1" fillId="0" borderId="2" xfId="115" applyNumberFormat="1" applyFont="1" applyBorder="1" applyAlignment="1" applyProtection="1">
      <alignment horizontal="left" vertical="center"/>
      <protection locked="0"/>
    </xf>
    <xf numFmtId="0" fontId="24" fillId="5" borderId="2" xfId="0" applyFont="1" applyFill="1" applyBorder="1"/>
    <xf numFmtId="0" fontId="16" fillId="14" borderId="23" xfId="0" applyFont="1" applyFill="1" applyBorder="1" applyAlignment="1">
      <alignment horizontal="center" vertical="center"/>
    </xf>
    <xf numFmtId="0" fontId="36" fillId="14" borderId="2" xfId="0" applyFont="1" applyFill="1" applyBorder="1"/>
    <xf numFmtId="0" fontId="36" fillId="14" borderId="2" xfId="0" applyFont="1" applyFill="1" applyBorder="1" applyAlignment="1">
      <alignment horizontal="center"/>
    </xf>
    <xf numFmtId="0" fontId="37" fillId="14" borderId="2" xfId="0" applyFont="1" applyFill="1" applyBorder="1" applyAlignment="1">
      <alignment horizontal="center" vertical="center"/>
    </xf>
    <xf numFmtId="166" fontId="36" fillId="14" borderId="19" xfId="1" applyFont="1" applyFill="1" applyBorder="1" applyAlignment="1">
      <alignment horizontal="center" vertical="center"/>
    </xf>
    <xf numFmtId="0" fontId="16" fillId="14" borderId="24" xfId="0" applyFont="1" applyFill="1" applyBorder="1" applyAlignment="1">
      <alignment horizontal="center" vertical="center"/>
    </xf>
    <xf numFmtId="0" fontId="36" fillId="15" borderId="2" xfId="0" applyFont="1" applyFill="1" applyBorder="1"/>
    <xf numFmtId="0" fontId="36" fillId="15" borderId="2" xfId="0" applyFont="1" applyFill="1" applyBorder="1" applyAlignment="1">
      <alignment horizontal="center"/>
    </xf>
    <xf numFmtId="0" fontId="37" fillId="15" borderId="2" xfId="0" applyFont="1" applyFill="1" applyBorder="1" applyAlignment="1">
      <alignment horizontal="center" vertical="center"/>
    </xf>
    <xf numFmtId="166" fontId="36" fillId="15" borderId="19" xfId="1" applyFont="1" applyFill="1" applyBorder="1" applyAlignment="1">
      <alignment horizontal="center" vertical="center"/>
    </xf>
    <xf numFmtId="0" fontId="16" fillId="15" borderId="23" xfId="0" applyFont="1" applyFill="1" applyBorder="1" applyAlignment="1">
      <alignment horizontal="center" vertical="center"/>
    </xf>
    <xf numFmtId="0" fontId="16" fillId="15" borderId="24" xfId="0" applyFont="1" applyFill="1" applyBorder="1" applyAlignment="1">
      <alignment horizontal="center" vertical="center"/>
    </xf>
    <xf numFmtId="0" fontId="24" fillId="15" borderId="2" xfId="0" applyFont="1" applyFill="1" applyBorder="1" applyAlignment="1">
      <alignment horizontal="center"/>
    </xf>
    <xf numFmtId="0" fontId="35" fillId="15" borderId="24" xfId="0" applyFont="1" applyFill="1" applyBorder="1" applyAlignment="1">
      <alignment horizontal="center" vertical="center"/>
    </xf>
    <xf numFmtId="0" fontId="24" fillId="15" borderId="2" xfId="0" applyFont="1" applyFill="1" applyBorder="1"/>
    <xf numFmtId="0" fontId="17" fillId="7" borderId="10" xfId="0" applyFont="1" applyFill="1" applyBorder="1" applyAlignment="1" applyProtection="1">
      <alignment horizontal="center" vertical="center"/>
      <protection locked="0"/>
    </xf>
    <xf numFmtId="0" fontId="17" fillId="7" borderId="11" xfId="0" applyFont="1" applyFill="1" applyBorder="1" applyAlignment="1" applyProtection="1">
      <alignment horizontal="center" vertical="center"/>
      <protection locked="0"/>
    </xf>
    <xf numFmtId="0" fontId="17" fillId="7" borderId="12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Border="1" applyAlignment="1" applyProtection="1">
      <alignment horizontal="center" vertical="center"/>
      <protection locked="0"/>
    </xf>
    <xf numFmtId="0" fontId="17" fillId="7" borderId="1" xfId="0" applyFont="1" applyFill="1" applyBorder="1" applyAlignment="1" applyProtection="1">
      <alignment horizontal="center" vertical="center" textRotation="90"/>
      <protection locked="0"/>
    </xf>
    <xf numFmtId="0" fontId="21" fillId="7" borderId="0" xfId="0" applyFont="1" applyFill="1" applyAlignment="1">
      <alignment horizontal="center" vertical="center"/>
    </xf>
    <xf numFmtId="0" fontId="34" fillId="4" borderId="27" xfId="0" applyFont="1" applyFill="1" applyBorder="1" applyAlignment="1">
      <alignment horizontal="right"/>
    </xf>
    <xf numFmtId="0" fontId="34" fillId="4" borderId="22" xfId="0" applyFont="1" applyFill="1" applyBorder="1" applyAlignment="1">
      <alignment horizontal="right"/>
    </xf>
    <xf numFmtId="0" fontId="34" fillId="4" borderId="25" xfId="0" applyFont="1" applyFill="1" applyBorder="1" applyAlignment="1">
      <alignment horizontal="right"/>
    </xf>
    <xf numFmtId="0" fontId="34" fillId="7" borderId="7" xfId="0" applyFont="1" applyFill="1" applyBorder="1" applyAlignment="1">
      <alignment horizontal="right"/>
    </xf>
    <xf numFmtId="0" fontId="34" fillId="7" borderId="14" xfId="0" applyFont="1" applyFill="1" applyBorder="1" applyAlignment="1">
      <alignment horizontal="right"/>
    </xf>
    <xf numFmtId="0" fontId="34" fillId="7" borderId="4" xfId="0" applyFont="1" applyFill="1" applyBorder="1" applyAlignment="1">
      <alignment horizontal="right"/>
    </xf>
    <xf numFmtId="0" fontId="33" fillId="7" borderId="10" xfId="0" applyFont="1" applyFill="1" applyBorder="1" applyAlignment="1">
      <alignment horizontal="center" vertical="center"/>
    </xf>
    <xf numFmtId="0" fontId="33" fillId="7" borderId="11" xfId="0" applyFont="1" applyFill="1" applyBorder="1" applyAlignment="1">
      <alignment horizontal="center" vertical="center"/>
    </xf>
    <xf numFmtId="0" fontId="33" fillId="7" borderId="12" xfId="0" applyFont="1" applyFill="1" applyBorder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27" fillId="0" borderId="6" xfId="0" applyFont="1" applyBorder="1" applyAlignment="1" applyProtection="1">
      <alignment horizontal="left" vertical="center"/>
    </xf>
    <xf numFmtId="0" fontId="27" fillId="0" borderId="2" xfId="0" applyFont="1" applyBorder="1" applyAlignment="1" applyProtection="1">
      <alignment horizontal="left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27" fillId="0" borderId="26" xfId="0" applyFont="1" applyBorder="1" applyAlignment="1" applyProtection="1">
      <alignment horizontal="left" vertical="center"/>
    </xf>
    <xf numFmtId="0" fontId="27" fillId="0" borderId="15" xfId="0" applyFont="1" applyBorder="1" applyAlignment="1" applyProtection="1">
      <alignment horizontal="left" vertical="center"/>
    </xf>
    <xf numFmtId="0" fontId="26" fillId="7" borderId="0" xfId="0" applyFont="1" applyFill="1" applyAlignment="1">
      <alignment horizontal="center" vertical="center"/>
    </xf>
    <xf numFmtId="0" fontId="27" fillId="0" borderId="30" xfId="0" applyFont="1" applyBorder="1" applyAlignment="1" applyProtection="1">
      <alignment horizontal="left" vertical="center"/>
    </xf>
    <xf numFmtId="0" fontId="27" fillId="0" borderId="31" xfId="0" applyFont="1" applyBorder="1" applyAlignment="1" applyProtection="1">
      <alignment horizontal="left" vertical="center"/>
    </xf>
    <xf numFmtId="0" fontId="27" fillId="0" borderId="0" xfId="0" applyFont="1" applyBorder="1" applyAlignment="1">
      <alignment horizontal="center"/>
    </xf>
    <xf numFmtId="0" fontId="39" fillId="7" borderId="0" xfId="0" applyFont="1" applyFill="1" applyAlignment="1">
      <alignment horizontal="center" vertical="center"/>
    </xf>
    <xf numFmtId="0" fontId="45" fillId="12" borderId="3" xfId="0" applyFont="1" applyFill="1" applyBorder="1" applyAlignment="1" applyProtection="1">
      <alignment horizontal="center" vertical="center"/>
      <protection locked="0"/>
    </xf>
    <xf numFmtId="0" fontId="45" fillId="12" borderId="4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22" fillId="12" borderId="3" xfId="0" applyFont="1" applyFill="1" applyBorder="1" applyAlignment="1" applyProtection="1">
      <alignment horizontal="center" vertical="center"/>
      <protection locked="0"/>
    </xf>
    <xf numFmtId="0" fontId="22" fillId="12" borderId="14" xfId="0" applyFont="1" applyFill="1" applyBorder="1" applyAlignment="1" applyProtection="1">
      <alignment horizontal="center" vertical="center"/>
      <protection locked="0"/>
    </xf>
    <xf numFmtId="0" fontId="10" fillId="12" borderId="3" xfId="0" applyFont="1" applyFill="1" applyBorder="1" applyAlignment="1" applyProtection="1">
      <alignment horizontal="center" vertical="center"/>
      <protection locked="0"/>
    </xf>
    <xf numFmtId="0" fontId="10" fillId="12" borderId="14" xfId="0" applyFont="1" applyFill="1" applyBorder="1" applyAlignment="1" applyProtection="1">
      <alignment horizontal="center" vertical="center"/>
      <protection locked="0"/>
    </xf>
    <xf numFmtId="0" fontId="5" fillId="7" borderId="0" xfId="0" applyFont="1" applyFill="1" applyAlignment="1">
      <alignment horizontal="center" vertical="center"/>
    </xf>
    <xf numFmtId="0" fontId="10" fillId="12" borderId="1" xfId="0" applyFont="1" applyFill="1" applyBorder="1" applyAlignment="1" applyProtection="1">
      <alignment horizontal="center" vertical="center"/>
      <protection locked="0"/>
    </xf>
    <xf numFmtId="0" fontId="10" fillId="12" borderId="0" xfId="0" applyFont="1" applyFill="1" applyBorder="1" applyAlignment="1" applyProtection="1">
      <alignment horizontal="center" vertical="center"/>
      <protection locked="0"/>
    </xf>
    <xf numFmtId="0" fontId="45" fillId="12" borderId="1" xfId="0" applyFont="1" applyFill="1" applyBorder="1" applyAlignment="1" applyProtection="1">
      <alignment horizontal="center" vertical="center"/>
      <protection locked="0"/>
    </xf>
    <xf numFmtId="0" fontId="45" fillId="12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7" borderId="0" xfId="0" applyFont="1" applyFill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12" borderId="0" xfId="0" applyFont="1" applyFill="1" applyAlignment="1" applyProtection="1">
      <alignment horizontal="center" vertical="center" wrapText="1"/>
      <protection hidden="1"/>
    </xf>
    <xf numFmtId="0" fontId="9" fillId="12" borderId="0" xfId="0" applyFont="1" applyFill="1" applyAlignment="1" applyProtection="1">
      <alignment horizontal="center"/>
      <protection hidden="1"/>
    </xf>
    <xf numFmtId="166" fontId="9" fillId="12" borderId="0" xfId="0" applyNumberFormat="1" applyFont="1" applyFill="1" applyAlignment="1" applyProtection="1">
      <alignment horizontal="center"/>
      <protection hidden="1"/>
    </xf>
    <xf numFmtId="10" fontId="9" fillId="12" borderId="0" xfId="0" applyNumberFormat="1" applyFont="1" applyFill="1" applyAlignment="1" applyProtection="1">
      <alignment horizontal="center"/>
      <protection hidden="1"/>
    </xf>
    <xf numFmtId="0" fontId="21" fillId="7" borderId="0" xfId="0" applyFont="1" applyFill="1" applyBorder="1" applyAlignment="1">
      <alignment horizontal="center" vertical="center"/>
    </xf>
    <xf numFmtId="0" fontId="11" fillId="7" borderId="1" xfId="0" applyFont="1" applyFill="1" applyBorder="1" applyAlignment="1" applyProtection="1">
      <alignment horizontal="center" vertical="center"/>
      <protection locked="0"/>
    </xf>
    <xf numFmtId="0" fontId="11" fillId="7" borderId="0" xfId="0" applyFont="1" applyFill="1" applyBorder="1" applyAlignment="1" applyProtection="1">
      <alignment horizontal="center" vertical="center"/>
      <protection locked="0"/>
    </xf>
    <xf numFmtId="0" fontId="9" fillId="12" borderId="0" xfId="0" applyFont="1" applyFill="1" applyAlignment="1">
      <alignment horizontal="center" vertical="center"/>
    </xf>
    <xf numFmtId="43" fontId="38" fillId="5" borderId="10" xfId="115" applyFont="1" applyFill="1" applyBorder="1" applyAlignment="1" applyProtection="1">
      <alignment horizontal="center" vertical="center"/>
      <protection locked="0"/>
    </xf>
    <xf numFmtId="43" fontId="38" fillId="5" borderId="11" xfId="115" applyFont="1" applyFill="1" applyBorder="1" applyAlignment="1" applyProtection="1">
      <alignment horizontal="center" vertical="center"/>
      <protection locked="0"/>
    </xf>
    <xf numFmtId="43" fontId="38" fillId="5" borderId="12" xfId="115" applyFont="1" applyFill="1" applyBorder="1" applyAlignment="1" applyProtection="1">
      <alignment horizontal="center" vertical="center"/>
      <protection locked="0"/>
    </xf>
    <xf numFmtId="0" fontId="38" fillId="12" borderId="32" xfId="0" applyFont="1" applyFill="1" applyBorder="1" applyAlignment="1" applyProtection="1">
      <alignment horizontal="center" vertical="center"/>
      <protection locked="0"/>
    </xf>
    <xf numFmtId="9" fontId="38" fillId="5" borderId="10" xfId="2" applyFont="1" applyFill="1" applyBorder="1" applyAlignment="1" applyProtection="1">
      <alignment horizontal="center" vertical="center"/>
      <protection locked="0"/>
    </xf>
    <xf numFmtId="9" fontId="38" fillId="5" borderId="11" xfId="2" applyFont="1" applyFill="1" applyBorder="1" applyAlignment="1" applyProtection="1">
      <alignment horizontal="center" vertical="center"/>
      <protection locked="0"/>
    </xf>
    <xf numFmtId="9" fontId="38" fillId="5" borderId="12" xfId="2" applyFont="1" applyFill="1" applyBorder="1" applyAlignment="1" applyProtection="1">
      <alignment horizontal="center" vertical="center"/>
      <protection locked="0"/>
    </xf>
    <xf numFmtId="0" fontId="9" fillId="12" borderId="0" xfId="0" applyFont="1" applyFill="1" applyAlignment="1" applyProtection="1">
      <alignment horizontal="center" vertical="center"/>
      <protection hidden="1"/>
    </xf>
    <xf numFmtId="0" fontId="50" fillId="13" borderId="0" xfId="0" applyFont="1" applyFill="1" applyAlignment="1">
      <alignment horizontal="center" vertical="center"/>
    </xf>
    <xf numFmtId="0" fontId="51" fillId="13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top" wrapText="1"/>
    </xf>
  </cellXfs>
  <cellStyles count="120">
    <cellStyle name="Ênfase1" xfId="116" builtinId="29"/>
    <cellStyle name="Ênfase2" xfId="117" builtinId="33"/>
    <cellStyle name="Ênfase3" xfId="118" builtinId="37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" xfId="31" builtinId="8" hidden="1"/>
    <cellStyle name="Hiperlink" xfId="33" builtinId="8" hidden="1"/>
    <cellStyle name="Hiperlink" xfId="35" builtinId="8" hidden="1"/>
    <cellStyle name="Hiperlink" xfId="37" builtinId="8" hidden="1"/>
    <cellStyle name="Hiperlink" xfId="39" builtinId="8" hidden="1"/>
    <cellStyle name="Hiperlink" xfId="41" builtinId="8" hidde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Hiperlink Visitado" xfId="40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Moeda" xfId="1" builtinId="4"/>
    <cellStyle name="Normal" xfId="0" builtinId="0"/>
    <cellStyle name="Porcentagem" xfId="2" builtinId="5"/>
    <cellStyle name="Vírgula" xfId="115" builtinId="3"/>
    <cellStyle name="Vírgula 2" xfId="119" xr:uid="{00000000-0005-0000-0000-000077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66FF"/>
      <color rgb="FFACEABC"/>
      <color rgb="FFE27100"/>
      <color rgb="FF66FF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ESTRUTURA DE CUSTOS OPERACIONAIS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DESPESAS FIXAS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DEMONSTRATIVO!$F$20</c:f>
              <c:numCache>
                <c:formatCode>_-"R$"\ * #,##0.00_-;\-"R$"\ * #,##0.00_-;_-"R$"\ * "-"??_-;_-@_-</c:formatCode>
                <c:ptCount val="1"/>
                <c:pt idx="0">
                  <c:v>11735.869166666665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4-41D1-B940-E30A0ED1DD7B}"/>
            </c:ext>
          </c:extLst>
        </c:ser>
        <c:ser>
          <c:idx val="1"/>
          <c:order val="1"/>
          <c:tx>
            <c:v>CUSTO VARIAVEL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'CUSTO VARIAVEL'!$H$5</c:f>
              <c:numCache>
                <c:formatCode>_-"R$"\ * #,##0.00_-;\-"R$"\ * #,##0.00_-;_-"R$"\ * "-"??_-;_-@_-</c:formatCode>
                <c:ptCount val="1"/>
                <c:pt idx="0">
                  <c:v>6022.6157184562735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44-41D1-B940-E30A0ED1DD7B}"/>
            </c:ext>
          </c:extLst>
        </c:ser>
        <c:ser>
          <c:idx val="2"/>
          <c:order val="2"/>
          <c:tx>
            <c:v>CUSTO DE OPERAÇÃO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'CUSTO COMERCIAL'!$H$37</c:f>
              <c:numCache>
                <c:formatCode>_-"R$"\ * #,##0.00_-;\-"R$"\ * #,##0.00_-;_-"R$"\ * "-"??_-;_-@_-</c:formatCode>
                <c:ptCount val="1"/>
                <c:pt idx="0">
                  <c:v>466.5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44-41D1-B940-E30A0ED1DD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56227840"/>
        <c:axId val="156467968"/>
      </c:barChart>
      <c:catAx>
        <c:axId val="1562278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56467968"/>
        <c:crosses val="autoZero"/>
        <c:auto val="1"/>
        <c:lblAlgn val="ctr"/>
        <c:lblOffset val="100"/>
        <c:noMultiLvlLbl val="0"/>
      </c:catAx>
      <c:valAx>
        <c:axId val="156467968"/>
        <c:scaling>
          <c:orientation val="minMax"/>
        </c:scaling>
        <c:delete val="1"/>
        <c:axPos val="l"/>
        <c:numFmt formatCode="_-&quot;R$&quot;\ * #,##0.00_-;\-&quot;R$&quot;\ * #,##0.00_-;_-&quot;R$&quot;\ * &quot;-&quot;??_-;_-@_-" sourceLinked="1"/>
        <c:majorTickMark val="none"/>
        <c:minorTickMark val="none"/>
        <c:tickLblPos val="none"/>
        <c:crossAx val="15622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MARGEM DE CONTRIBUIÇÃO DE SERVIÇOS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CUSTO TOTAL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PRECIFICAÇÃO!$B$4:$B$73</c:f>
              <c:strCache>
                <c:ptCount val="22"/>
                <c:pt idx="0">
                  <c:v>LIMPEZA DE PELE</c:v>
                </c:pt>
                <c:pt idx="1">
                  <c:v>CRIOLIPOLISE DE PLACAS </c:v>
                </c:pt>
                <c:pt idx="2">
                  <c:v>DETOX INFRA- RED </c:v>
                </c:pt>
                <c:pt idx="3">
                  <c:v>POWER MODELADORA </c:v>
                </c:pt>
                <c:pt idx="4">
                  <c:v>MASSAGEM RELAXANTE </c:v>
                </c:pt>
                <c:pt idx="5">
                  <c:v>DRENAGEM LINFÁTICA MANUAL </c:v>
                </c:pt>
                <c:pt idx="6">
                  <c:v>ULTRAFOCCUS FACIAL </c:v>
                </c:pt>
                <c:pt idx="7">
                  <c:v>ULTAFOCCUS CORPORAL </c:v>
                </c:pt>
                <c:pt idx="8">
                  <c:v>RADIOFREQUENCIA FACIAL </c:v>
                </c:pt>
                <c:pt idx="9">
                  <c:v>RADIOFREQUENCIA CORPORAL </c:v>
                </c:pt>
                <c:pt idx="10">
                  <c:v>ENZIMAS EMAGRECIMENTO </c:v>
                </c:pt>
                <c:pt idx="11">
                  <c:v>ENZIMAS CAPILAR MASC.</c:v>
                </c:pt>
                <c:pt idx="12">
                  <c:v>ENZIMAS TRATAMENTO DE PAPADA </c:v>
                </c:pt>
                <c:pt idx="13">
                  <c:v>ENZIMA CAPILAR FEM.</c:v>
                </c:pt>
                <c:pt idx="14">
                  <c:v>ENZIMA GL</c:v>
                </c:pt>
                <c:pt idx="15">
                  <c:v>REJUVENESCIMENTO INTIMO</c:v>
                </c:pt>
                <c:pt idx="16">
                  <c:v>STRIORT</c:v>
                </c:pt>
                <c:pt idx="17">
                  <c:v>CAVICELL</c:v>
                </c:pt>
                <c:pt idx="18">
                  <c:v>ELETROCAUTERIO</c:v>
                </c:pt>
                <c:pt idx="19">
                  <c:v>PEELING DE DIAMANTE </c:v>
                </c:pt>
                <c:pt idx="20">
                  <c:v>CRIOFREQUENCIA FACIAL </c:v>
                </c:pt>
                <c:pt idx="21">
                  <c:v>CRIOFREQUENCIA CORPORAL </c:v>
                </c:pt>
              </c:strCache>
            </c:strRef>
          </c:cat>
          <c:val>
            <c:numRef>
              <c:f>PRECIFICAÇÃO!$E$4:$E$73</c:f>
              <c:numCache>
                <c:formatCode>0.00</c:formatCode>
                <c:ptCount val="22"/>
                <c:pt idx="0">
                  <c:v>16.927</c:v>
                </c:pt>
                <c:pt idx="1">
                  <c:v>45.242788947368425</c:v>
                </c:pt>
                <c:pt idx="2">
                  <c:v>4.9029973684210519</c:v>
                </c:pt>
                <c:pt idx="3">
                  <c:v>5.0062189473684215</c:v>
                </c:pt>
                <c:pt idx="4">
                  <c:v>2.1748684210526315</c:v>
                </c:pt>
                <c:pt idx="5">
                  <c:v>2.340463157894737</c:v>
                </c:pt>
                <c:pt idx="6">
                  <c:v>6.4579444444444452</c:v>
                </c:pt>
                <c:pt idx="7">
                  <c:v>4.620855555555555</c:v>
                </c:pt>
                <c:pt idx="8">
                  <c:v>12.864055555555556</c:v>
                </c:pt>
                <c:pt idx="9">
                  <c:v>2.6023999999999998</c:v>
                </c:pt>
                <c:pt idx="10">
                  <c:v>24.430250000000001</c:v>
                </c:pt>
                <c:pt idx="11">
                  <c:v>41.059550000000002</c:v>
                </c:pt>
                <c:pt idx="12">
                  <c:v>99.463234343434337</c:v>
                </c:pt>
                <c:pt idx="13">
                  <c:v>37.123300000000008</c:v>
                </c:pt>
                <c:pt idx="14">
                  <c:v>44.9405</c:v>
                </c:pt>
                <c:pt idx="15">
                  <c:v>9.4953424873737369</c:v>
                </c:pt>
                <c:pt idx="16">
                  <c:v>9.6962739898989891</c:v>
                </c:pt>
                <c:pt idx="17">
                  <c:v>2.7374967171717173</c:v>
                </c:pt>
                <c:pt idx="18">
                  <c:v>60.323080582137152</c:v>
                </c:pt>
                <c:pt idx="19">
                  <c:v>11.888744318181818</c:v>
                </c:pt>
                <c:pt idx="20">
                  <c:v>4.8895505050505053</c:v>
                </c:pt>
                <c:pt idx="21">
                  <c:v>9.0065505050505053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D-49C7-94E7-B4FCC1D4D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45728"/>
        <c:axId val="188368000"/>
      </c:barChart>
      <c:lineChart>
        <c:grouping val="stacked"/>
        <c:varyColors val="0"/>
        <c:ser>
          <c:idx val="1"/>
          <c:order val="1"/>
          <c:tx>
            <c:v>VALOR DE 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PRECIFICAÇÃO!$B$4:$B$73</c:f>
              <c:strCache>
                <c:ptCount val="22"/>
                <c:pt idx="0">
                  <c:v>LIMPEZA DE PELE</c:v>
                </c:pt>
                <c:pt idx="1">
                  <c:v>CRIOLIPOLISE DE PLACAS </c:v>
                </c:pt>
                <c:pt idx="2">
                  <c:v>DETOX INFRA- RED </c:v>
                </c:pt>
                <c:pt idx="3">
                  <c:v>POWER MODELADORA </c:v>
                </c:pt>
                <c:pt idx="4">
                  <c:v>MASSAGEM RELAXANTE </c:v>
                </c:pt>
                <c:pt idx="5">
                  <c:v>DRENAGEM LINFÁTICA MANUAL </c:v>
                </c:pt>
                <c:pt idx="6">
                  <c:v>ULTRAFOCCUS FACIAL </c:v>
                </c:pt>
                <c:pt idx="7">
                  <c:v>ULTAFOCCUS CORPORAL </c:v>
                </c:pt>
                <c:pt idx="8">
                  <c:v>RADIOFREQUENCIA FACIAL </c:v>
                </c:pt>
                <c:pt idx="9">
                  <c:v>RADIOFREQUENCIA CORPORAL </c:v>
                </c:pt>
                <c:pt idx="10">
                  <c:v>ENZIMAS EMAGRECIMENTO </c:v>
                </c:pt>
                <c:pt idx="11">
                  <c:v>ENZIMAS CAPILAR MASC.</c:v>
                </c:pt>
                <c:pt idx="12">
                  <c:v>ENZIMAS TRATAMENTO DE PAPADA </c:v>
                </c:pt>
                <c:pt idx="13">
                  <c:v>ENZIMA CAPILAR FEM.</c:v>
                </c:pt>
                <c:pt idx="14">
                  <c:v>ENZIMA GL</c:v>
                </c:pt>
                <c:pt idx="15">
                  <c:v>REJUVENESCIMENTO INTIMO</c:v>
                </c:pt>
                <c:pt idx="16">
                  <c:v>STRIORT</c:v>
                </c:pt>
                <c:pt idx="17">
                  <c:v>CAVICELL</c:v>
                </c:pt>
                <c:pt idx="18">
                  <c:v>ELETROCAUTERIO</c:v>
                </c:pt>
                <c:pt idx="19">
                  <c:v>PEELING DE DIAMANTE </c:v>
                </c:pt>
                <c:pt idx="20">
                  <c:v>CRIOFREQUENCIA FACIAL </c:v>
                </c:pt>
                <c:pt idx="21">
                  <c:v>CRIOFREQUENCIA CORPORAL </c:v>
                </c:pt>
              </c:strCache>
            </c:strRef>
          </c:cat>
          <c:val>
            <c:numRef>
              <c:f>PRECIFICAÇÃO!$H$4:$H$73</c:f>
              <c:numCache>
                <c:formatCode>0.00</c:formatCode>
                <c:ptCount val="22"/>
                <c:pt idx="0">
                  <c:v>120</c:v>
                </c:pt>
                <c:pt idx="1">
                  <c:v>80</c:v>
                </c:pt>
                <c:pt idx="2">
                  <c:v>80</c:v>
                </c:pt>
                <c:pt idx="3">
                  <c:v>50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50</c:v>
                </c:pt>
                <c:pt idx="9">
                  <c:v>120</c:v>
                </c:pt>
                <c:pt idx="10">
                  <c:v>230</c:v>
                </c:pt>
                <c:pt idx="11">
                  <c:v>80</c:v>
                </c:pt>
                <c:pt idx="12">
                  <c:v>80</c:v>
                </c:pt>
                <c:pt idx="13">
                  <c:v>130</c:v>
                </c:pt>
                <c:pt idx="14">
                  <c:v>70</c:v>
                </c:pt>
                <c:pt idx="15">
                  <c:v>40</c:v>
                </c:pt>
                <c:pt idx="16">
                  <c:v>80</c:v>
                </c:pt>
                <c:pt idx="17">
                  <c:v>100</c:v>
                </c:pt>
                <c:pt idx="18">
                  <c:v>150</c:v>
                </c:pt>
                <c:pt idx="19">
                  <c:v>150</c:v>
                </c:pt>
                <c:pt idx="20">
                  <c:v>120</c:v>
                </c:pt>
                <c:pt idx="21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D-49C7-94E7-B4FCC1D4D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145728"/>
        <c:axId val="188368000"/>
      </c:lineChart>
      <c:lineChart>
        <c:grouping val="standard"/>
        <c:varyColors val="0"/>
        <c:ser>
          <c:idx val="2"/>
          <c:order val="2"/>
          <c:tx>
            <c:v>MARGEM DE CONTRIBUIÇÃO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PRECIFICAÇÃO!$B$4:$B$73</c:f>
              <c:strCache>
                <c:ptCount val="22"/>
                <c:pt idx="0">
                  <c:v>LIMPEZA DE PELE</c:v>
                </c:pt>
                <c:pt idx="1">
                  <c:v>CRIOLIPOLISE DE PLACAS </c:v>
                </c:pt>
                <c:pt idx="2">
                  <c:v>DETOX INFRA- RED </c:v>
                </c:pt>
                <c:pt idx="3">
                  <c:v>POWER MODELADORA </c:v>
                </c:pt>
                <c:pt idx="4">
                  <c:v>MASSAGEM RELAXANTE </c:v>
                </c:pt>
                <c:pt idx="5">
                  <c:v>DRENAGEM LINFÁTICA MANUAL </c:v>
                </c:pt>
                <c:pt idx="6">
                  <c:v>ULTRAFOCCUS FACIAL </c:v>
                </c:pt>
                <c:pt idx="7">
                  <c:v>ULTAFOCCUS CORPORAL </c:v>
                </c:pt>
                <c:pt idx="8">
                  <c:v>RADIOFREQUENCIA FACIAL </c:v>
                </c:pt>
                <c:pt idx="9">
                  <c:v>RADIOFREQUENCIA CORPORAL </c:v>
                </c:pt>
                <c:pt idx="10">
                  <c:v>ENZIMAS EMAGRECIMENTO </c:v>
                </c:pt>
                <c:pt idx="11">
                  <c:v>ENZIMAS CAPILAR MASC.</c:v>
                </c:pt>
                <c:pt idx="12">
                  <c:v>ENZIMAS TRATAMENTO DE PAPADA </c:v>
                </c:pt>
                <c:pt idx="13">
                  <c:v>ENZIMA CAPILAR FEM.</c:v>
                </c:pt>
                <c:pt idx="14">
                  <c:v>ENZIMA GL</c:v>
                </c:pt>
                <c:pt idx="15">
                  <c:v>REJUVENESCIMENTO INTIMO</c:v>
                </c:pt>
                <c:pt idx="16">
                  <c:v>STRIORT</c:v>
                </c:pt>
                <c:pt idx="17">
                  <c:v>CAVICELL</c:v>
                </c:pt>
                <c:pt idx="18">
                  <c:v>ELETROCAUTERIO</c:v>
                </c:pt>
                <c:pt idx="19">
                  <c:v>PEELING DE DIAMANTE </c:v>
                </c:pt>
                <c:pt idx="20">
                  <c:v>CRIOFREQUENCIA FACIAL </c:v>
                </c:pt>
                <c:pt idx="21">
                  <c:v>CRIOFREQUENCIA CORPORAL </c:v>
                </c:pt>
              </c:strCache>
            </c:strRef>
          </c:cat>
          <c:val>
            <c:numRef>
              <c:f>PRECIFICAÇÃO!$J$4:$J$73</c:f>
              <c:numCache>
                <c:formatCode>0%</c:formatCode>
                <c:ptCount val="22"/>
                <c:pt idx="0">
                  <c:v>0.85894166666666671</c:v>
                </c:pt>
                <c:pt idx="1">
                  <c:v>0.43446513815789467</c:v>
                </c:pt>
                <c:pt idx="2">
                  <c:v>0.93871253289473677</c:v>
                </c:pt>
                <c:pt idx="3">
                  <c:v>0.89987562105263152</c:v>
                </c:pt>
                <c:pt idx="4">
                  <c:v>0.97825131578947366</c:v>
                </c:pt>
                <c:pt idx="5">
                  <c:v>0.97659536842105266</c:v>
                </c:pt>
                <c:pt idx="6">
                  <c:v>0.93542055555555548</c:v>
                </c:pt>
                <c:pt idx="7">
                  <c:v>0.95379144444444452</c:v>
                </c:pt>
                <c:pt idx="8">
                  <c:v>0.74271888888888893</c:v>
                </c:pt>
                <c:pt idx="9">
                  <c:v>0.97831333333333326</c:v>
                </c:pt>
                <c:pt idx="10">
                  <c:v>0.89378152173913039</c:v>
                </c:pt>
                <c:pt idx="11">
                  <c:v>0.48675562499999997</c:v>
                </c:pt>
                <c:pt idx="12">
                  <c:v>-0.24329042929292921</c:v>
                </c:pt>
                <c:pt idx="13">
                  <c:v>0.71443615384615389</c:v>
                </c:pt>
                <c:pt idx="14">
                  <c:v>0.35799285714285717</c:v>
                </c:pt>
                <c:pt idx="15">
                  <c:v>0.76261643781565658</c:v>
                </c:pt>
                <c:pt idx="16">
                  <c:v>0.87879657512626275</c:v>
                </c:pt>
                <c:pt idx="17">
                  <c:v>0.97262503282828272</c:v>
                </c:pt>
                <c:pt idx="18">
                  <c:v>0.597846129452419</c:v>
                </c:pt>
                <c:pt idx="19">
                  <c:v>0.92074170454545456</c:v>
                </c:pt>
                <c:pt idx="20">
                  <c:v>0.95925374579124578</c:v>
                </c:pt>
                <c:pt idx="21">
                  <c:v>0.9249454124579124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D-49C7-94E7-B4FCC1D4D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741120"/>
        <c:axId val="188739584"/>
      </c:lineChart>
      <c:catAx>
        <c:axId val="17914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8368000"/>
        <c:crosses val="autoZero"/>
        <c:auto val="1"/>
        <c:lblAlgn val="ctr"/>
        <c:lblOffset val="100"/>
        <c:noMultiLvlLbl val="0"/>
      </c:catAx>
      <c:valAx>
        <c:axId val="18836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9145728"/>
        <c:crosses val="autoZero"/>
        <c:crossBetween val="between"/>
      </c:valAx>
      <c:valAx>
        <c:axId val="18873958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8741120"/>
        <c:crosses val="max"/>
        <c:crossBetween val="between"/>
      </c:valAx>
      <c:catAx>
        <c:axId val="188741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88739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MARGEM DE CONTRIBUIÇÃO PRODUTOS DE REVENDA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PREÇO DE CUSTO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PRECIFICAÇÃO!$B$76:$E$341</c:f>
              <c:strCache>
                <c:ptCount val="11"/>
                <c:pt idx="0">
                  <c:v>CELLU SHOK</c:v>
                </c:pt>
                <c:pt idx="1">
                  <c:v>BODY REDUX CREME</c:v>
                </c:pt>
                <c:pt idx="2">
                  <c:v>BLUR HD COM COR</c:v>
                </c:pt>
                <c:pt idx="3">
                  <c:v>MELANOSE PREMIUM COSMOBEAUTY</c:v>
                </c:pt>
                <c:pt idx="4">
                  <c:v>PROTETOR VULCANICE COSMOBEAUTY</c:v>
                </c:pt>
                <c:pt idx="5">
                  <c:v>SABONETE MOUSSE PLASTIC CLAREANCE COSMOBEAUTY</c:v>
                </c:pt>
                <c:pt idx="6">
                  <c:v>SABONTE MOUSSE ANTI-OX COSMOBEAUTY</c:v>
                </c:pt>
                <c:pt idx="7">
                  <c:v>ESPUMA DE LIMPEZA VULCANICE</c:v>
                </c:pt>
                <c:pt idx="8">
                  <c:v>LOÇÃO TÔNICA BIO-C BIOAGE</c:v>
                </c:pt>
                <c:pt idx="9">
                  <c:v>REST-DERM COSMOBEAUTY</c:v>
                </c:pt>
                <c:pt idx="10">
                  <c:v>DMAE CREME ANTI-RUGAS BOTHANICA</c:v>
                </c:pt>
              </c:strCache>
            </c:strRef>
          </c:cat>
          <c:val>
            <c:numRef>
              <c:f>PRECIFICAÇÃO!$F$76:$F$341</c:f>
              <c:numCache>
                <c:formatCode>0.00</c:formatCode>
                <c:ptCount val="11"/>
                <c:pt idx="0">
                  <c:v>55</c:v>
                </c:pt>
                <c:pt idx="1">
                  <c:v>55</c:v>
                </c:pt>
                <c:pt idx="2">
                  <c:v>92</c:v>
                </c:pt>
                <c:pt idx="3">
                  <c:v>155.94</c:v>
                </c:pt>
                <c:pt idx="4">
                  <c:v>51.54</c:v>
                </c:pt>
                <c:pt idx="5">
                  <c:v>52</c:v>
                </c:pt>
                <c:pt idx="6">
                  <c:v>52</c:v>
                </c:pt>
                <c:pt idx="7">
                  <c:v>52</c:v>
                </c:pt>
                <c:pt idx="8">
                  <c:v>0</c:v>
                </c:pt>
                <c:pt idx="9">
                  <c:v>91.74</c:v>
                </c:pt>
                <c:pt idx="1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2B-4C60-B917-D45C4C40A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894016"/>
        <c:axId val="210701696"/>
      </c:barChart>
      <c:lineChart>
        <c:grouping val="standard"/>
        <c:varyColors val="0"/>
        <c:ser>
          <c:idx val="1"/>
          <c:order val="1"/>
          <c:tx>
            <c:v>VALOR DE VENDA PRATICADO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PRECIFICAÇÃO!$B$76:$E$341</c:f>
              <c:strCache>
                <c:ptCount val="11"/>
                <c:pt idx="0">
                  <c:v>CELLU SHOK</c:v>
                </c:pt>
                <c:pt idx="1">
                  <c:v>BODY REDUX CREME</c:v>
                </c:pt>
                <c:pt idx="2">
                  <c:v>BLUR HD COM COR</c:v>
                </c:pt>
                <c:pt idx="3">
                  <c:v>MELANOSE PREMIUM COSMOBEAUTY</c:v>
                </c:pt>
                <c:pt idx="4">
                  <c:v>PROTETOR VULCANICE COSMOBEAUTY</c:v>
                </c:pt>
                <c:pt idx="5">
                  <c:v>SABONETE MOUSSE PLASTIC CLAREANCE COSMOBEAUTY</c:v>
                </c:pt>
                <c:pt idx="6">
                  <c:v>SABONTE MOUSSE ANTI-OX COSMOBEAUTY</c:v>
                </c:pt>
                <c:pt idx="7">
                  <c:v>ESPUMA DE LIMPEZA VULCANICE</c:v>
                </c:pt>
                <c:pt idx="8">
                  <c:v>LOÇÃO TÔNICA BIO-C BIOAGE</c:v>
                </c:pt>
                <c:pt idx="9">
                  <c:v>REST-DERM COSMOBEAUTY</c:v>
                </c:pt>
                <c:pt idx="10">
                  <c:v>DMAE CREME ANTI-RUGAS BOTHANICA</c:v>
                </c:pt>
              </c:strCache>
            </c:strRef>
          </c:cat>
          <c:val>
            <c:numRef>
              <c:f>PRECIFICAÇÃO!$G$76:$G$341</c:f>
              <c:numCache>
                <c:formatCode>0.00</c:formatCode>
                <c:ptCount val="11"/>
                <c:pt idx="0">
                  <c:v>75</c:v>
                </c:pt>
                <c:pt idx="1">
                  <c:v>80</c:v>
                </c:pt>
                <c:pt idx="2">
                  <c:v>130</c:v>
                </c:pt>
                <c:pt idx="3">
                  <c:v>200</c:v>
                </c:pt>
                <c:pt idx="4">
                  <c:v>81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70</c:v>
                </c:pt>
                <c:pt idx="9">
                  <c:v>130</c:v>
                </c:pt>
                <c:pt idx="10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2B-4C60-B917-D45C4C40A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894016"/>
        <c:axId val="210701696"/>
      </c:lineChart>
      <c:lineChart>
        <c:grouping val="standard"/>
        <c:varyColors val="0"/>
        <c:ser>
          <c:idx val="2"/>
          <c:order val="2"/>
          <c:tx>
            <c:v>MARGEM DE CONTRIBUIÇÃO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PRECIFICAÇÃO!$B$76:$E$341</c:f>
              <c:strCache>
                <c:ptCount val="11"/>
                <c:pt idx="0">
                  <c:v>CELLU SHOK</c:v>
                </c:pt>
                <c:pt idx="1">
                  <c:v>BODY REDUX CREME</c:v>
                </c:pt>
                <c:pt idx="2">
                  <c:v>BLUR HD COM COR</c:v>
                </c:pt>
                <c:pt idx="3">
                  <c:v>MELANOSE PREMIUM COSMOBEAUTY</c:v>
                </c:pt>
                <c:pt idx="4">
                  <c:v>PROTETOR VULCANICE COSMOBEAUTY</c:v>
                </c:pt>
                <c:pt idx="5">
                  <c:v>SABONETE MOUSSE PLASTIC CLAREANCE COSMOBEAUTY</c:v>
                </c:pt>
                <c:pt idx="6">
                  <c:v>SABONTE MOUSSE ANTI-OX COSMOBEAUTY</c:v>
                </c:pt>
                <c:pt idx="7">
                  <c:v>ESPUMA DE LIMPEZA VULCANICE</c:v>
                </c:pt>
                <c:pt idx="8">
                  <c:v>LOÇÃO TÔNICA BIO-C BIOAGE</c:v>
                </c:pt>
                <c:pt idx="9">
                  <c:v>REST-DERM COSMOBEAUTY</c:v>
                </c:pt>
                <c:pt idx="10">
                  <c:v>DMAE CREME ANTI-RUGAS BOTHANICA</c:v>
                </c:pt>
              </c:strCache>
            </c:strRef>
          </c:cat>
          <c:val>
            <c:numRef>
              <c:f>PRECIFICAÇÃO!$I$76:$I$341</c:f>
              <c:numCache>
                <c:formatCode>0%</c:formatCode>
                <c:ptCount val="11"/>
                <c:pt idx="0">
                  <c:v>0.26666666666666666</c:v>
                </c:pt>
                <c:pt idx="1">
                  <c:v>0.3125</c:v>
                </c:pt>
                <c:pt idx="2">
                  <c:v>0.29230769230769232</c:v>
                </c:pt>
                <c:pt idx="3">
                  <c:v>0.22030000000000002</c:v>
                </c:pt>
                <c:pt idx="4">
                  <c:v>0.3637037037037037</c:v>
                </c:pt>
                <c:pt idx="5">
                  <c:v>0.35</c:v>
                </c:pt>
                <c:pt idx="6">
                  <c:v>0.35</c:v>
                </c:pt>
                <c:pt idx="7">
                  <c:v>0.35</c:v>
                </c:pt>
                <c:pt idx="8">
                  <c:v>1</c:v>
                </c:pt>
                <c:pt idx="9">
                  <c:v>0.29430769230769233</c:v>
                </c:pt>
                <c:pt idx="10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2B-4C60-B917-D45C4C40A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203264"/>
        <c:axId val="156201728"/>
      </c:lineChart>
      <c:catAx>
        <c:axId val="20989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0701696"/>
        <c:crosses val="autoZero"/>
        <c:auto val="1"/>
        <c:lblAlgn val="ctr"/>
        <c:lblOffset val="100"/>
        <c:noMultiLvlLbl val="0"/>
      </c:catAx>
      <c:valAx>
        <c:axId val="21070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9894016"/>
        <c:crosses val="autoZero"/>
        <c:crossBetween val="between"/>
      </c:valAx>
      <c:valAx>
        <c:axId val="15620172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6203264"/>
        <c:crosses val="max"/>
        <c:crossBetween val="between"/>
      </c:valAx>
      <c:catAx>
        <c:axId val="156203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201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COMPOSIÇÃO DAS DESPESAS FIXAS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FOLHA DE PAGAMENTO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'MÃO DE OBRA'!$S$24</c:f>
              <c:numCache>
                <c:formatCode>_-"R$"\ * #,##0.00_-;\-"R$"\ * #,##0.00_-;_-"R$"\ * "-"??_-;_-@_-</c:formatCode>
                <c:ptCount val="1"/>
                <c:pt idx="0">
                  <c:v>3024.0000000000005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9F-47E9-AA11-D4C09C6069D0}"/>
            </c:ext>
          </c:extLst>
        </c:ser>
        <c:ser>
          <c:idx val="1"/>
          <c:order val="1"/>
          <c:tx>
            <c:v>PRO LABORE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'DESPESAS FIXAS'!$D$13</c:f>
              <c:numCache>
                <c:formatCode>_-"R$"\ * #,##0.00_-;\-"R$"\ * #,##0.00_-;_-"R$"\ * "-"??_-;_-@_-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9F-47E9-AA11-D4C09C6069D0}"/>
            </c:ext>
          </c:extLst>
        </c:ser>
        <c:ser>
          <c:idx val="2"/>
          <c:order val="2"/>
          <c:tx>
            <c:v>ALUGUEL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'DESPESAS FIXAS'!$D$15</c:f>
              <c:numCache>
                <c:formatCode>_-"R$"\ * #,##0.00_-;\-"R$"\ * #,##0.00_-;_-"R$"\ * "-"??_-;_-@_-</c:formatCode>
                <c:ptCount val="1"/>
                <c:pt idx="0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9F-47E9-AA11-D4C09C6069D0}"/>
            </c:ext>
          </c:extLst>
        </c:ser>
        <c:ser>
          <c:idx val="3"/>
          <c:order val="3"/>
          <c:tx>
            <c:v>DEPRECIAÇÃO DE EQUIPAMENTOS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'DESPESAS FIXAS'!$D$14</c:f>
              <c:numCache>
                <c:formatCode>_-"R$"\ * #,##0.00_-;\-"R$"\ * #,##0.00_-;_-"R$"\ * "-"??_-;_-@_-</c:formatCode>
                <c:ptCount val="1"/>
                <c:pt idx="0">
                  <c:v>2956.0591666666655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9F-47E9-AA11-D4C09C6069D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56254208"/>
        <c:axId val="156255744"/>
      </c:barChart>
      <c:catAx>
        <c:axId val="1562542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56255744"/>
        <c:crosses val="autoZero"/>
        <c:auto val="1"/>
        <c:lblAlgn val="ctr"/>
        <c:lblOffset val="100"/>
        <c:noMultiLvlLbl val="0"/>
      </c:catAx>
      <c:valAx>
        <c:axId val="156255744"/>
        <c:scaling>
          <c:orientation val="minMax"/>
        </c:scaling>
        <c:delete val="1"/>
        <c:axPos val="l"/>
        <c:numFmt formatCode="_-&quot;R$&quot;\ * #,##0.00_-;\-&quot;R$&quot;\ * #,##0.00_-;_-&quot;R$&quot;\ * &quot;-&quot;??_-;_-@_-" sourceLinked="1"/>
        <c:majorTickMark val="none"/>
        <c:minorTickMark val="none"/>
        <c:tickLblPos val="none"/>
        <c:crossAx val="156254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FATURAMENTO POR SERVIÇO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42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'FATURAMENTO MENSAL'!$B$9:$B$83</c:f>
              <c:strCache>
                <c:ptCount val="69"/>
                <c:pt idx="0">
                  <c:v>LIMPEZA DE PELE</c:v>
                </c:pt>
                <c:pt idx="1">
                  <c:v>CRIOLIPOLISE DE PLACAS </c:v>
                </c:pt>
                <c:pt idx="2">
                  <c:v>DETOX INFRA- RED </c:v>
                </c:pt>
                <c:pt idx="3">
                  <c:v>POWER MODELADORA </c:v>
                </c:pt>
                <c:pt idx="4">
                  <c:v>MASSAGEM RELAXANTE </c:v>
                </c:pt>
                <c:pt idx="5">
                  <c:v>DRENAGEM LINFÁTICA MANUAL </c:v>
                </c:pt>
                <c:pt idx="6">
                  <c:v>ULTRAFOCCUS FACIAL </c:v>
                </c:pt>
                <c:pt idx="7">
                  <c:v>ULTAFOCCUS CORPORAL </c:v>
                </c:pt>
                <c:pt idx="8">
                  <c:v>RADIOFREQUENCIA FACIAL </c:v>
                </c:pt>
                <c:pt idx="9">
                  <c:v>RADIOFREQUENCIA CORPORAL </c:v>
                </c:pt>
                <c:pt idx="10">
                  <c:v>ENZIMAS EMAGRECIMENTO </c:v>
                </c:pt>
                <c:pt idx="11">
                  <c:v>ENZIMAS CAPILAR MASC.</c:v>
                </c:pt>
                <c:pt idx="12">
                  <c:v>ENZIMAS TRATAMENTO DE PAPADA </c:v>
                </c:pt>
                <c:pt idx="13">
                  <c:v>ENZIMA CAPILAR FEM.</c:v>
                </c:pt>
                <c:pt idx="14">
                  <c:v>ENZIMA GL</c:v>
                </c:pt>
                <c:pt idx="15">
                  <c:v>REJUVENESCIMENTO INTIMO</c:v>
                </c:pt>
                <c:pt idx="16">
                  <c:v>STRIORT</c:v>
                </c:pt>
                <c:pt idx="17">
                  <c:v>CAVICELL</c:v>
                </c:pt>
                <c:pt idx="18">
                  <c:v>ELETROCAUTERIO</c:v>
                </c:pt>
                <c:pt idx="19">
                  <c:v>PEELING DE DIAMANTE </c:v>
                </c:pt>
                <c:pt idx="20">
                  <c:v>CRIOFREQUENCIA FACIAL </c:v>
                </c:pt>
                <c:pt idx="21">
                  <c:v>CRIOFREQUENCIA CORPORAL </c:v>
                </c:pt>
                <c:pt idx="22">
                  <c:v>TERAPIA COMBINADA </c:v>
                </c:pt>
                <c:pt idx="23">
                  <c:v>CARBOXITERAPIA </c:v>
                </c:pt>
                <c:pt idx="24">
                  <c:v>MICROAGULHAMENTO ESTRIAS </c:v>
                </c:pt>
                <c:pt idx="25">
                  <c:v>MICROAGULHAMENTO DRUG DELIVERY </c:v>
                </c:pt>
                <c:pt idx="26">
                  <c:v>MICROAGULAMENTO CICATRIZ DE ACNE </c:v>
                </c:pt>
                <c:pt idx="27">
                  <c:v>MICROAGULHAMENTO REJUVENESCIMENTO </c:v>
                </c:pt>
                <c:pt idx="28">
                  <c:v>DEPILAÇÃO A LASER - SOPRANO PLATINUM</c:v>
                </c:pt>
                <c:pt idx="29">
                  <c:v>CORRENTE RUSSA </c:v>
                </c:pt>
                <c:pt idx="30">
                  <c:v>VULCAN ICE MAX PREMIUM ESSENCE </c:v>
                </c:pt>
                <c:pt idx="31">
                  <c:v>VULCAN ICE MAX PREMIUM</c:v>
                </c:pt>
                <c:pt idx="32">
                  <c:v>EFEITO PELE NOVA BIOAGE - VIT. C</c:v>
                </c:pt>
                <c:pt idx="33">
                  <c:v>ACNE SOLUTION BIOAGE </c:v>
                </c:pt>
                <c:pt idx="34">
                  <c:v>ACNE SPEC - COSMOBEAUTY </c:v>
                </c:pt>
                <c:pt idx="35">
                  <c:v>PÉROLAS ORIENTAIS - COSMOBEAUTY </c:v>
                </c:pt>
                <c:pt idx="36">
                  <c:v>PERFECT PEEL - BIOAGE </c:v>
                </c:pt>
                <c:pt idx="37">
                  <c:v>COLOR BIO-MASK COLLECTION  - BIOAGE </c:v>
                </c:pt>
                <c:pt idx="38">
                  <c:v>PUMP GLUTEOS </c:v>
                </c:pt>
                <c:pt idx="39">
                  <c:v>BIO - MASK CARBOXY </c:v>
                </c:pt>
                <c:pt idx="40">
                  <c:v>ELETROLIPÓLISE</c:v>
                </c:pt>
                <c:pt idx="41">
                  <c:v>MAGIC TOUCH </c:v>
                </c:pt>
                <c:pt idx="42">
                  <c:v>REVITALIZAÇÃO FACIAL </c:v>
                </c:pt>
                <c:pt idx="43">
                  <c:v>-</c:v>
                </c:pt>
                <c:pt idx="44">
                  <c:v>-</c:v>
                </c:pt>
                <c:pt idx="45">
                  <c:v>-</c:v>
                </c:pt>
                <c:pt idx="46">
                  <c:v>-</c:v>
                </c:pt>
                <c:pt idx="47">
                  <c:v>-</c:v>
                </c:pt>
                <c:pt idx="48">
                  <c:v>-</c:v>
                </c:pt>
                <c:pt idx="49">
                  <c:v>-</c:v>
                </c:pt>
                <c:pt idx="50">
                  <c:v>-</c:v>
                </c:pt>
                <c:pt idx="51">
                  <c:v>-</c:v>
                </c:pt>
                <c:pt idx="52">
                  <c:v>-</c:v>
                </c:pt>
                <c:pt idx="53">
                  <c:v>-</c:v>
                </c:pt>
                <c:pt idx="54">
                  <c:v>-</c:v>
                </c:pt>
                <c:pt idx="55">
                  <c:v>-</c:v>
                </c:pt>
                <c:pt idx="56">
                  <c:v>-</c:v>
                </c:pt>
                <c:pt idx="57">
                  <c:v>-</c:v>
                </c:pt>
                <c:pt idx="58">
                  <c:v>-</c:v>
                </c:pt>
                <c:pt idx="59">
                  <c:v>-</c:v>
                </c:pt>
                <c:pt idx="60">
                  <c:v>-</c:v>
                </c:pt>
                <c:pt idx="61">
                  <c:v>-</c:v>
                </c:pt>
                <c:pt idx="62">
                  <c:v>-</c:v>
                </c:pt>
                <c:pt idx="63">
                  <c:v>-</c:v>
                </c:pt>
                <c:pt idx="64">
                  <c:v>-</c:v>
                </c:pt>
                <c:pt idx="65">
                  <c:v>-</c:v>
                </c:pt>
                <c:pt idx="66">
                  <c:v>-</c:v>
                </c:pt>
                <c:pt idx="67">
                  <c:v>-</c:v>
                </c:pt>
                <c:pt idx="68">
                  <c:v>-</c:v>
                </c:pt>
              </c:strCache>
            </c:strRef>
          </c:cat>
          <c:val>
            <c:numRef>
              <c:f>'FATURAMENTO MENSAL'!$E$9:$E$83</c:f>
              <c:numCache>
                <c:formatCode>"R$"\ #,##0.00</c:formatCode>
                <c:ptCount val="75"/>
                <c:pt idx="0">
                  <c:v>960</c:v>
                </c:pt>
                <c:pt idx="1">
                  <c:v>480</c:v>
                </c:pt>
                <c:pt idx="2">
                  <c:v>2400</c:v>
                </c:pt>
                <c:pt idx="3">
                  <c:v>2000</c:v>
                </c:pt>
                <c:pt idx="4">
                  <c:v>400</c:v>
                </c:pt>
                <c:pt idx="5">
                  <c:v>300</c:v>
                </c:pt>
                <c:pt idx="6">
                  <c:v>400</c:v>
                </c:pt>
                <c:pt idx="7">
                  <c:v>3000</c:v>
                </c:pt>
                <c:pt idx="8">
                  <c:v>500</c:v>
                </c:pt>
                <c:pt idx="9">
                  <c:v>240</c:v>
                </c:pt>
                <c:pt idx="10">
                  <c:v>920</c:v>
                </c:pt>
                <c:pt idx="11">
                  <c:v>0</c:v>
                </c:pt>
                <c:pt idx="12">
                  <c:v>240</c:v>
                </c:pt>
                <c:pt idx="13">
                  <c:v>5200</c:v>
                </c:pt>
                <c:pt idx="14">
                  <c:v>2100</c:v>
                </c:pt>
                <c:pt idx="15">
                  <c:v>600</c:v>
                </c:pt>
                <c:pt idx="16">
                  <c:v>480</c:v>
                </c:pt>
                <c:pt idx="17">
                  <c:v>200</c:v>
                </c:pt>
                <c:pt idx="18">
                  <c:v>300</c:v>
                </c:pt>
                <c:pt idx="19">
                  <c:v>300</c:v>
                </c:pt>
                <c:pt idx="20">
                  <c:v>2400</c:v>
                </c:pt>
                <c:pt idx="21">
                  <c:v>1200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84-4D4F-9A6D-0B8CDD02C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281472"/>
        <c:axId val="156447104"/>
        <c:axId val="0"/>
      </c:bar3DChart>
      <c:catAx>
        <c:axId val="156281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6447104"/>
        <c:crosses val="autoZero"/>
        <c:auto val="1"/>
        <c:lblAlgn val="ctr"/>
        <c:lblOffset val="100"/>
        <c:noMultiLvlLbl val="0"/>
      </c:catAx>
      <c:valAx>
        <c:axId val="15644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R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6281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VENDAS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'FATURAMENTO MENSAL'!$B$86:$B$352</c:f>
              <c:strCache>
                <c:ptCount val="266"/>
                <c:pt idx="0">
                  <c:v>CELLU SHOK</c:v>
                </c:pt>
                <c:pt idx="1">
                  <c:v>BODY REDUX CREME</c:v>
                </c:pt>
                <c:pt idx="2">
                  <c:v>BLUR HD COM COR</c:v>
                </c:pt>
                <c:pt idx="3">
                  <c:v>MELANOSE PREMIUM COSMOBEAUTY</c:v>
                </c:pt>
                <c:pt idx="4">
                  <c:v>PROTETOR VULCANICE COSMOBEAUTY</c:v>
                </c:pt>
                <c:pt idx="5">
                  <c:v>SABONETE MOUSSE PLASTIC CLAREANCE COSMOBEAUTY</c:v>
                </c:pt>
                <c:pt idx="6">
                  <c:v>SABONTE MOUSSE ANTI-OX COSMOBEAUTY</c:v>
                </c:pt>
                <c:pt idx="7">
                  <c:v>ESPUMA DE LIMPEZA VULCANICE</c:v>
                </c:pt>
                <c:pt idx="8">
                  <c:v>LOÇÃO TÔNICA BIO-C BIOAGE</c:v>
                </c:pt>
                <c:pt idx="9">
                  <c:v>REST-DERM COSMOBEAUTY</c:v>
                </c:pt>
                <c:pt idx="10">
                  <c:v>DMAE CREME ANTI-RUGAS BOTHANICA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</c:strCache>
            </c:strRef>
          </c:cat>
          <c:val>
            <c:numRef>
              <c:f>'FATURAMENTO MENSAL'!$E$86:$E$352</c:f>
              <c:numCache>
                <c:formatCode>"R$"\ #,##0.00</c:formatCode>
                <c:ptCount val="267"/>
                <c:pt idx="0">
                  <c:v>150</c:v>
                </c:pt>
                <c:pt idx="1">
                  <c:v>160</c:v>
                </c:pt>
                <c:pt idx="2">
                  <c:v>650</c:v>
                </c:pt>
                <c:pt idx="3">
                  <c:v>200</c:v>
                </c:pt>
                <c:pt idx="4">
                  <c:v>162</c:v>
                </c:pt>
                <c:pt idx="5">
                  <c:v>0</c:v>
                </c:pt>
                <c:pt idx="6">
                  <c:v>80</c:v>
                </c:pt>
                <c:pt idx="7">
                  <c:v>160</c:v>
                </c:pt>
                <c:pt idx="8">
                  <c:v>0</c:v>
                </c:pt>
                <c:pt idx="9">
                  <c:v>130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C8-4F82-A3F9-2A3B8363A8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6488064"/>
        <c:axId val="156490752"/>
        <c:axId val="0"/>
      </c:bar3DChart>
      <c:catAx>
        <c:axId val="15648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378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6490752"/>
        <c:crosses val="autoZero"/>
        <c:auto val="1"/>
        <c:lblAlgn val="ctr"/>
        <c:lblOffset val="100"/>
        <c:noMultiLvlLbl val="0"/>
      </c:catAx>
      <c:valAx>
        <c:axId val="15649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R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6488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2"/>
          <c:order val="0"/>
          <c:tx>
            <c:v>TOTAL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'FATURAMENTO MENSAL'!$E$5</c:f>
              <c:numCache>
                <c:formatCode>"R$"\ #,##0.00</c:formatCode>
                <c:ptCount val="1"/>
                <c:pt idx="0">
                  <c:v>26312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D-417A-8D91-408818A4F6E9}"/>
            </c:ext>
          </c:extLst>
        </c:ser>
        <c:ser>
          <c:idx val="1"/>
          <c:order val="1"/>
          <c:tx>
            <c:v>PRODUTOS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'FATURAMENTO MENSAL'!$E$84</c:f>
              <c:numCache>
                <c:formatCode>"R$"\ #,##0.00</c:formatCode>
                <c:ptCount val="1"/>
                <c:pt idx="0">
                  <c:v>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D-417A-8D91-408818A4F6E9}"/>
            </c:ext>
          </c:extLst>
        </c:ser>
        <c:ser>
          <c:idx val="0"/>
          <c:order val="2"/>
          <c:tx>
            <c:v>SERVIÇOS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'FATURAMENTO MENSAL'!$E$8</c:f>
              <c:numCache>
                <c:formatCode>"R$"\ #,##0.00</c:formatCode>
                <c:ptCount val="1"/>
                <c:pt idx="0">
                  <c:v>24620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5D-417A-8D91-408818A4F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853760"/>
        <c:axId val="176847872"/>
        <c:axId val="0"/>
      </c:bar3DChart>
      <c:valAx>
        <c:axId val="17684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R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6853760"/>
        <c:crosses val="autoZero"/>
        <c:crossBetween val="between"/>
      </c:valAx>
      <c:catAx>
        <c:axId val="1768537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176847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PONTOS DE EQUILIBRIO DE CUSTO E LUCRO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081561265617262E-2"/>
          <c:y val="0.12547409579667645"/>
          <c:w val="0.70895327894653382"/>
          <c:h val="0.8119648093841646"/>
        </c:manualLayout>
      </c:layout>
      <c:lineChart>
        <c:grouping val="standard"/>
        <c:varyColors val="0"/>
        <c:ser>
          <c:idx val="0"/>
          <c:order val="0"/>
          <c:tx>
            <c:v>CUSTO FIXO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3A-456B-BE34-C755D98F0E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'PONTO DE EQUILIBRIO'!$F$9:$G$9</c:f>
              <c:numCache>
                <c:formatCode>_-"R$"\ * #,##0.00_-;\-"R$"\ * #,##0.00_-;_-"R$"\ * "-"??_-;_-@_-</c:formatCode>
                <c:ptCount val="2"/>
                <c:pt idx="0">
                  <c:v>11735.869166666665</c:v>
                </c:pt>
                <c:pt idx="1">
                  <c:v>11735.869166666665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3A-456B-BE34-C755D98F0ECF}"/>
            </c:ext>
          </c:extLst>
        </c:ser>
        <c:ser>
          <c:idx val="1"/>
          <c:order val="1"/>
          <c:tx>
            <c:v>PE CUSTO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3A-456B-BE34-C755D98F0E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'PONTO DE EQUILIBRIO'!$O$15:$P$15</c:f>
              <c:numCache>
                <c:formatCode>_-"R$"\ * #,##0.00_-;\-"R$"\ * #,##0.00_-;_-"R$"\ * "-"??_-;_-@_-</c:formatCode>
                <c:ptCount val="2"/>
                <c:pt idx="0" formatCode="General">
                  <c:v>0</c:v>
                </c:pt>
                <c:pt idx="1">
                  <c:v>15577.661914761762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3A-456B-BE34-C755D98F0ECF}"/>
            </c:ext>
          </c:extLst>
        </c:ser>
        <c:ser>
          <c:idx val="2"/>
          <c:order val="2"/>
          <c:tx>
            <c:v>PE ECONOMICO (LUCRO)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3A-456B-BE34-C755D98F0E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'PONTO DE EQUILIBRIO'!$O$19:$P$19</c:f>
              <c:numCache>
                <c:formatCode>_-"R$"\ * #,##0.00_-;\-"R$"\ * #,##0.00_-;_-"R$"\ * "-"??_-;_-@_-</c:formatCode>
                <c:ptCount val="2"/>
                <c:pt idx="0" formatCode="General">
                  <c:v>0</c:v>
                </c:pt>
                <c:pt idx="1">
                  <c:v>27801.537459735162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3A-456B-BE34-C755D98F0ECF}"/>
            </c:ext>
          </c:extLst>
        </c:ser>
        <c:ser>
          <c:idx val="3"/>
          <c:order val="3"/>
          <c:tx>
            <c:v>RECEITA TOTAL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3A-456B-BE34-C755D98F0E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val>
            <c:numRef>
              <c:f>DEMONSTRATIVO!$E$10:$F$10</c:f>
              <c:numCache>
                <c:formatCode>_-"R$"\ * #,##0.00_-;\-"R$"\ * #,##0.00_-;_-"R$"\ * "-"??_-;_-@_-</c:formatCode>
                <c:ptCount val="2"/>
                <c:pt idx="1">
                  <c:v>26312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3A-456B-BE34-C755D98F0E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7156480"/>
        <c:axId val="177158016"/>
      </c:lineChart>
      <c:catAx>
        <c:axId val="1771564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77158016"/>
        <c:crosses val="autoZero"/>
        <c:auto val="1"/>
        <c:lblAlgn val="ctr"/>
        <c:lblOffset val="100"/>
        <c:noMultiLvlLbl val="0"/>
      </c:catAx>
      <c:valAx>
        <c:axId val="177158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R$&quot;\ * #,##0.00_-;\-&quot;R$&quot;\ * #,##0.00_-;_-&quot;R$&quot;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156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USTO VARIAVEL'!A1"/><Relationship Id="rId13" Type="http://schemas.openxmlformats.org/officeDocument/2006/relationships/hyperlink" Target="#PAINEL!A1"/><Relationship Id="rId3" Type="http://schemas.openxmlformats.org/officeDocument/2006/relationships/hyperlink" Target="#MP!A1"/><Relationship Id="rId7" Type="http://schemas.openxmlformats.org/officeDocument/2006/relationships/hyperlink" Target="#'FATURAMENTO MENSAL'!A1"/><Relationship Id="rId12" Type="http://schemas.openxmlformats.org/officeDocument/2006/relationships/hyperlink" Target="#EQUIPAMENTOS!A1"/><Relationship Id="rId2" Type="http://schemas.openxmlformats.org/officeDocument/2006/relationships/hyperlink" Target="#'PONTO DE EQUILIBRIO'!A1"/><Relationship Id="rId1" Type="http://schemas.openxmlformats.org/officeDocument/2006/relationships/hyperlink" Target="#'PROD. REVENDA'!A1"/><Relationship Id="rId6" Type="http://schemas.openxmlformats.org/officeDocument/2006/relationships/hyperlink" Target="#DEMONSTRATIVO!A1"/><Relationship Id="rId11" Type="http://schemas.openxmlformats.org/officeDocument/2006/relationships/hyperlink" Target="#'M&#195;O DE OBRA'!A1"/><Relationship Id="rId5" Type="http://schemas.openxmlformats.org/officeDocument/2006/relationships/hyperlink" Target="#Precifica&#231;&#227;o!A1"/><Relationship Id="rId10" Type="http://schemas.openxmlformats.org/officeDocument/2006/relationships/hyperlink" Target="#'CUSTO DE OPERA&#199;&#195;O'!A1"/><Relationship Id="rId4" Type="http://schemas.openxmlformats.org/officeDocument/2006/relationships/hyperlink" Target="#Servi&#231;os!A1"/><Relationship Id="rId9" Type="http://schemas.openxmlformats.org/officeDocument/2006/relationships/hyperlink" Target="#'DESPESAS FIXAS'!A1"/><Relationship Id="rId1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ervi&#231;os!A1"/><Relationship Id="rId1" Type="http://schemas.openxmlformats.org/officeDocument/2006/relationships/hyperlink" Target="#Menu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ervi&#231;os!A1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hyperlink" Target="#Menu!A1"/><Relationship Id="rId4" Type="http://schemas.openxmlformats.org/officeDocument/2006/relationships/chart" Target="../charts/chart4.xml"/><Relationship Id="rId9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9285</xdr:colOff>
      <xdr:row>7</xdr:row>
      <xdr:rowOff>128708</xdr:rowOff>
    </xdr:from>
    <xdr:to>
      <xdr:col>16383</xdr:col>
      <xdr:colOff>1090092</xdr:colOff>
      <xdr:row>9</xdr:row>
      <xdr:rowOff>100133</xdr:rowOff>
    </xdr:to>
    <xdr:sp macro="" textlink="">
      <xdr:nvSpPr>
        <xdr:cNvPr id="8" name="Retângulo de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95685" y="1462208"/>
          <a:ext cx="1690407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tx1"/>
              </a:solidFill>
            </a:rPr>
            <a:t>PRODUTOS</a:t>
          </a:r>
          <a:r>
            <a:rPr lang="pt-BR" sz="1200" b="1" baseline="0">
              <a:solidFill>
                <a:schemeClr val="tx1"/>
              </a:solidFill>
            </a:rPr>
            <a:t> REVENDA</a:t>
          </a:r>
          <a:endParaRPr lang="pt-BR" sz="1200" b="1"/>
        </a:p>
      </xdr:txBody>
    </xdr:sp>
    <xdr:clientData/>
  </xdr:twoCellAnchor>
  <xdr:twoCellAnchor>
    <xdr:from>
      <xdr:col>0</xdr:col>
      <xdr:colOff>530679</xdr:colOff>
      <xdr:row>0</xdr:row>
      <xdr:rowOff>101974</xdr:rowOff>
    </xdr:from>
    <xdr:to>
      <xdr:col>16383</xdr:col>
      <xdr:colOff>1673679</xdr:colOff>
      <xdr:row>3</xdr:row>
      <xdr:rowOff>35299</xdr:rowOff>
    </xdr:to>
    <xdr:sp macro="" textlink="">
      <xdr:nvSpPr>
        <xdr:cNvPr id="20" name="Retângulo de cantos arredondados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30679" y="101974"/>
          <a:ext cx="7239000" cy="504825"/>
        </a:xfrm>
        <a:prstGeom prst="roundRect">
          <a:avLst/>
        </a:prstGeom>
        <a:gradFill flip="none" rotWithShape="1">
          <a:gsLst>
            <a:gs pos="0">
              <a:schemeClr val="tx2">
                <a:lumMod val="60000"/>
                <a:lumOff val="40000"/>
              </a:schemeClr>
            </a:gs>
            <a:gs pos="100000">
              <a:schemeClr val="tx2">
                <a:lumMod val="7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0">
          <a:schemeClr val="accent3"/>
        </a:lnRef>
        <a:fillRef idx="1002">
          <a:schemeClr val="dk1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400" b="1" baseline="0">
              <a:solidFill>
                <a:schemeClr val="bg1"/>
              </a:solidFill>
            </a:rPr>
            <a:t>MARK UP CLINICA DE ESTETICA MODELO</a:t>
          </a:r>
        </a:p>
      </xdr:txBody>
    </xdr:sp>
    <xdr:clientData/>
  </xdr:twoCellAnchor>
  <xdr:twoCellAnchor>
    <xdr:from>
      <xdr:col>5</xdr:col>
      <xdr:colOff>32096</xdr:colOff>
      <xdr:row>18</xdr:row>
      <xdr:rowOff>67556</xdr:rowOff>
    </xdr:from>
    <xdr:to>
      <xdr:col>8</xdr:col>
      <xdr:colOff>133429</xdr:colOff>
      <xdr:row>20</xdr:row>
      <xdr:rowOff>67235</xdr:rowOff>
    </xdr:to>
    <xdr:sp macro="" textlink="">
      <xdr:nvSpPr>
        <xdr:cNvPr id="21" name="Retângulo de cantos arredondados 2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080096" y="3448931"/>
          <a:ext cx="1930133" cy="380679"/>
        </a:xfrm>
        <a:prstGeom prst="roundRect">
          <a:avLst/>
        </a:prstGeom>
      </xdr:spPr>
      <xdr:style>
        <a:lnRef idx="0">
          <a:schemeClr val="accent1"/>
        </a:lnRef>
        <a:fillRef idx="1003">
          <a:schemeClr val="dk2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PONTO DE EQUILIBRIO</a:t>
          </a:r>
        </a:p>
      </xdr:txBody>
    </xdr:sp>
    <xdr:clientData/>
  </xdr:twoCellAnchor>
  <xdr:twoCellAnchor>
    <xdr:from>
      <xdr:col>0</xdr:col>
      <xdr:colOff>530679</xdr:colOff>
      <xdr:row>4</xdr:row>
      <xdr:rowOff>108617</xdr:rowOff>
    </xdr:from>
    <xdr:to>
      <xdr:col>3</xdr:col>
      <xdr:colOff>392286</xdr:colOff>
      <xdr:row>6</xdr:row>
      <xdr:rowOff>80042</xdr:rowOff>
    </xdr:to>
    <xdr:sp macro="" textlink="">
      <xdr:nvSpPr>
        <xdr:cNvPr id="24" name="Retângulo de cantos arredondados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30679" y="870617"/>
          <a:ext cx="1690407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MATERIA PRIMA</a:t>
          </a:r>
        </a:p>
      </xdr:txBody>
    </xdr:sp>
    <xdr:clientData/>
  </xdr:twoCellAnchor>
  <xdr:twoCellAnchor>
    <xdr:from>
      <xdr:col>7</xdr:col>
      <xdr:colOff>55015</xdr:colOff>
      <xdr:row>4</xdr:row>
      <xdr:rowOff>108617</xdr:rowOff>
    </xdr:from>
    <xdr:to>
      <xdr:col>9</xdr:col>
      <xdr:colOff>526222</xdr:colOff>
      <xdr:row>6</xdr:row>
      <xdr:rowOff>80042</xdr:rowOff>
    </xdr:to>
    <xdr:sp macro="" textlink="">
      <xdr:nvSpPr>
        <xdr:cNvPr id="25" name="Retângulo de cantos arredondados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322215" y="870617"/>
          <a:ext cx="1690407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SERVIÇOS</a:t>
          </a:r>
        </a:p>
      </xdr:txBody>
    </xdr:sp>
    <xdr:clientData/>
  </xdr:twoCellAnchor>
  <xdr:twoCellAnchor>
    <xdr:from>
      <xdr:col>16383</xdr:col>
      <xdr:colOff>121983</xdr:colOff>
      <xdr:row>4</xdr:row>
      <xdr:rowOff>108617</xdr:rowOff>
    </xdr:from>
    <xdr:to>
      <xdr:col>16383</xdr:col>
      <xdr:colOff>1673679</xdr:colOff>
      <xdr:row>6</xdr:row>
      <xdr:rowOff>80042</xdr:rowOff>
    </xdr:to>
    <xdr:sp macro="" textlink="">
      <xdr:nvSpPr>
        <xdr:cNvPr id="26" name="Retângulo de cantos arredondados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217983" y="870617"/>
          <a:ext cx="1551696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PRECIFICAÇÃO </a:t>
          </a:r>
        </a:p>
      </xdr:txBody>
    </xdr:sp>
    <xdr:clientData/>
  </xdr:twoCellAnchor>
  <xdr:twoCellAnchor>
    <xdr:from>
      <xdr:col>2</xdr:col>
      <xdr:colOff>272653</xdr:colOff>
      <xdr:row>14</xdr:row>
      <xdr:rowOff>164408</xdr:rowOff>
    </xdr:from>
    <xdr:to>
      <xdr:col>6</xdr:col>
      <xdr:colOff>122145</xdr:colOff>
      <xdr:row>16</xdr:row>
      <xdr:rowOff>132151</xdr:rowOff>
    </xdr:to>
    <xdr:sp macro="" textlink="">
      <xdr:nvSpPr>
        <xdr:cNvPr id="35" name="Retângulo de cantos arredondados 3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491853" y="2831408"/>
          <a:ext cx="2287892" cy="348743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DEMONSTRATIVO RESULTADO</a:t>
          </a:r>
        </a:p>
      </xdr:txBody>
    </xdr:sp>
    <xdr:clientData/>
  </xdr:twoCellAnchor>
  <xdr:twoCellAnchor>
    <xdr:from>
      <xdr:col>1</xdr:col>
      <xdr:colOff>332895</xdr:colOff>
      <xdr:row>7</xdr:row>
      <xdr:rowOff>128708</xdr:rowOff>
    </xdr:from>
    <xdr:to>
      <xdr:col>4</xdr:col>
      <xdr:colOff>332895</xdr:colOff>
      <xdr:row>9</xdr:row>
      <xdr:rowOff>100133</xdr:rowOff>
    </xdr:to>
    <xdr:sp macro="" textlink="">
      <xdr:nvSpPr>
        <xdr:cNvPr id="36" name="Retângulo de cantos arredondados 3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42495" y="1462208"/>
          <a:ext cx="1828800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FATURAMENTO</a:t>
          </a:r>
        </a:p>
      </xdr:txBody>
    </xdr:sp>
    <xdr:clientData/>
  </xdr:twoCellAnchor>
  <xdr:twoCellAnchor>
    <xdr:from>
      <xdr:col>5</xdr:col>
      <xdr:colOff>171090</xdr:colOff>
      <xdr:row>7</xdr:row>
      <xdr:rowOff>128708</xdr:rowOff>
    </xdr:from>
    <xdr:to>
      <xdr:col>8</xdr:col>
      <xdr:colOff>171090</xdr:colOff>
      <xdr:row>9</xdr:row>
      <xdr:rowOff>100133</xdr:rowOff>
    </xdr:to>
    <xdr:sp macro="" textlink="">
      <xdr:nvSpPr>
        <xdr:cNvPr id="37" name="Retângulo de cantos arredondados 3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219090" y="1462208"/>
          <a:ext cx="1828800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CUSTO VARIÁVEL</a:t>
          </a:r>
        </a:p>
      </xdr:txBody>
    </xdr:sp>
    <xdr:clientData/>
  </xdr:twoCellAnchor>
  <xdr:twoCellAnchor>
    <xdr:from>
      <xdr:col>1</xdr:col>
      <xdr:colOff>363953</xdr:colOff>
      <xdr:row>11</xdr:row>
      <xdr:rowOff>52828</xdr:rowOff>
    </xdr:from>
    <xdr:to>
      <xdr:col>4</xdr:col>
      <xdr:colOff>304801</xdr:colOff>
      <xdr:row>13</xdr:row>
      <xdr:rowOff>24253</xdr:rowOff>
    </xdr:to>
    <xdr:sp macro="" textlink="">
      <xdr:nvSpPr>
        <xdr:cNvPr id="38" name="Retângulo de cantos arredondados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973553" y="2148328"/>
          <a:ext cx="1769648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DESPESAS FIXAS</a:t>
          </a:r>
        </a:p>
      </xdr:txBody>
    </xdr:sp>
    <xdr:clientData/>
  </xdr:twoCellAnchor>
  <xdr:twoCellAnchor>
    <xdr:from>
      <xdr:col>5</xdr:col>
      <xdr:colOff>51668</xdr:colOff>
      <xdr:row>11</xdr:row>
      <xdr:rowOff>52828</xdr:rowOff>
    </xdr:from>
    <xdr:to>
      <xdr:col>8</xdr:col>
      <xdr:colOff>123386</xdr:colOff>
      <xdr:row>13</xdr:row>
      <xdr:rowOff>24253</xdr:rowOff>
    </xdr:to>
    <xdr:sp macro="" textlink="">
      <xdr:nvSpPr>
        <xdr:cNvPr id="39" name="Retângulo de cantos arredondados 3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099668" y="2148328"/>
          <a:ext cx="1900518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CUSTO COMERCIAL</a:t>
          </a:r>
        </a:p>
      </xdr:txBody>
    </xdr:sp>
    <xdr:clientData/>
  </xdr:twoCellAnchor>
  <xdr:twoCellAnchor>
    <xdr:from>
      <xdr:col>8</xdr:col>
      <xdr:colOff>479852</xdr:colOff>
      <xdr:row>11</xdr:row>
      <xdr:rowOff>52828</xdr:rowOff>
    </xdr:from>
    <xdr:to>
      <xdr:col>16383</xdr:col>
      <xdr:colOff>1149964</xdr:colOff>
      <xdr:row>13</xdr:row>
      <xdr:rowOff>24253</xdr:rowOff>
    </xdr:to>
    <xdr:sp macro="" textlink="">
      <xdr:nvSpPr>
        <xdr:cNvPr id="40" name="Retângulo de cantos arredondados 3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356652" y="2148328"/>
          <a:ext cx="1889312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CUSTO</a:t>
          </a:r>
          <a:r>
            <a:rPr lang="pt-BR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MÃO DE OBRA</a:t>
          </a:r>
          <a:endParaRPr lang="pt-BR" sz="120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597647</xdr:colOff>
      <xdr:row>4</xdr:row>
      <xdr:rowOff>108617</xdr:rowOff>
    </xdr:from>
    <xdr:to>
      <xdr:col>6</xdr:col>
      <xdr:colOff>459254</xdr:colOff>
      <xdr:row>6</xdr:row>
      <xdr:rowOff>80042</xdr:rowOff>
    </xdr:to>
    <xdr:sp macro="" textlink="">
      <xdr:nvSpPr>
        <xdr:cNvPr id="15" name="Retângulo de cantos arredondados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6447" y="870617"/>
          <a:ext cx="1690407" cy="352425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EQUIPAMENTOS</a:t>
          </a:r>
        </a:p>
      </xdr:txBody>
    </xdr:sp>
    <xdr:clientData/>
  </xdr:twoCellAnchor>
  <xdr:twoCellAnchor>
    <xdr:from>
      <xdr:col>7</xdr:col>
      <xdr:colOff>139303</xdr:colOff>
      <xdr:row>14</xdr:row>
      <xdr:rowOff>173933</xdr:rowOff>
    </xdr:from>
    <xdr:to>
      <xdr:col>16383</xdr:col>
      <xdr:colOff>598395</xdr:colOff>
      <xdr:row>16</xdr:row>
      <xdr:rowOff>141676</xdr:rowOff>
    </xdr:to>
    <xdr:sp macro="" textlink="">
      <xdr:nvSpPr>
        <xdr:cNvPr id="17" name="Retângulo de cantos arredondados 3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406503" y="2840933"/>
          <a:ext cx="2287892" cy="348743"/>
        </a:xfrm>
        <a:prstGeom prst="roundRect">
          <a:avLst/>
        </a:prstGeom>
      </xdr:spPr>
      <xdr:style>
        <a:lnRef idx="0">
          <a:schemeClr val="accent2"/>
        </a:lnRef>
        <a:fillRef idx="1003">
          <a:schemeClr val="l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tx1"/>
              </a:solidFill>
              <a:latin typeface="+mn-lt"/>
              <a:ea typeface="+mn-ea"/>
              <a:cs typeface="+mn-cs"/>
            </a:rPr>
            <a:t>PAINEL</a:t>
          </a:r>
        </a:p>
      </xdr:txBody>
    </xdr:sp>
    <xdr:clientData/>
  </xdr:twoCellAnchor>
  <xdr:twoCellAnchor editAs="oneCell">
    <xdr:from>
      <xdr:col>0</xdr:col>
      <xdr:colOff>0</xdr:colOff>
      <xdr:row>13</xdr:row>
      <xdr:rowOff>38514</xdr:rowOff>
    </xdr:from>
    <xdr:to>
      <xdr:col>3</xdr:col>
      <xdr:colOff>314324</xdr:colOff>
      <xdr:row>21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515014"/>
          <a:ext cx="2143124" cy="1733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99391</xdr:colOff>
      <xdr:row>0</xdr:row>
      <xdr:rowOff>115957</xdr:rowOff>
    </xdr:from>
    <xdr:to>
      <xdr:col>11</xdr:col>
      <xdr:colOff>91109</xdr:colOff>
      <xdr:row>1</xdr:row>
      <xdr:rowOff>173936</xdr:rowOff>
    </xdr:to>
    <xdr:sp macro="" textlink="">
      <xdr:nvSpPr>
        <xdr:cNvPr id="4" name="Retângulo de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707217" y="115957"/>
          <a:ext cx="1838740" cy="563218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10</xdr:col>
      <xdr:colOff>329712</xdr:colOff>
      <xdr:row>2</xdr:row>
      <xdr:rowOff>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694127" y="9525"/>
          <a:ext cx="2091104" cy="452071"/>
        </a:xfrm>
        <a:prstGeom prst="roundRect">
          <a:avLst/>
        </a:prstGeom>
      </xdr:spPr>
      <xdr:style>
        <a:lnRef idx="1">
          <a:schemeClr val="accent3"/>
        </a:lnRef>
        <a:fillRef idx="1003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400781</xdr:colOff>
      <xdr:row>0</xdr:row>
      <xdr:rowOff>149469</xdr:rowOff>
    </xdr:from>
    <xdr:to>
      <xdr:col>12</xdr:col>
      <xdr:colOff>274758</xdr:colOff>
      <xdr:row>3</xdr:row>
      <xdr:rowOff>165588</xdr:rowOff>
    </xdr:to>
    <xdr:sp macro="" textlink="">
      <xdr:nvSpPr>
        <xdr:cNvPr id="3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742608" y="149469"/>
          <a:ext cx="2379785" cy="668215"/>
        </a:xfrm>
        <a:prstGeom prst="roundRect">
          <a:avLst/>
        </a:prstGeom>
      </xdr:spPr>
      <xdr:style>
        <a:lnRef idx="1">
          <a:schemeClr val="accent3"/>
        </a:lnRef>
        <a:fillRef idx="1003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3916790</xdr:colOff>
      <xdr:row>0</xdr:row>
      <xdr:rowOff>102211</xdr:rowOff>
    </xdr:from>
    <xdr:to>
      <xdr:col>11</xdr:col>
      <xdr:colOff>462643</xdr:colOff>
      <xdr:row>0</xdr:row>
      <xdr:rowOff>612321</xdr:rowOff>
    </xdr:to>
    <xdr:sp macro="" textlink="">
      <xdr:nvSpPr>
        <xdr:cNvPr id="4" name="Retângulo de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3373754" y="102211"/>
          <a:ext cx="2696282" cy="510110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177801</xdr:colOff>
      <xdr:row>0</xdr:row>
      <xdr:rowOff>112713</xdr:rowOff>
    </xdr:from>
    <xdr:to>
      <xdr:col>13</xdr:col>
      <xdr:colOff>436563</xdr:colOff>
      <xdr:row>0</xdr:row>
      <xdr:rowOff>595313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0480676" y="112713"/>
          <a:ext cx="2020887" cy="482600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MENU</a:t>
          </a:r>
        </a:p>
      </xdr:txBody>
    </xdr:sp>
    <xdr:clientData/>
  </xdr:twoCellAnchor>
  <xdr:twoCellAnchor>
    <xdr:from>
      <xdr:col>10</xdr:col>
      <xdr:colOff>219195</xdr:colOff>
      <xdr:row>0</xdr:row>
      <xdr:rowOff>691783</xdr:rowOff>
    </xdr:from>
    <xdr:to>
      <xdr:col>13</xdr:col>
      <xdr:colOff>333375</xdr:colOff>
      <xdr:row>2</xdr:row>
      <xdr:rowOff>117309</xdr:rowOff>
    </xdr:to>
    <xdr:sp macro="" textlink="">
      <xdr:nvSpPr>
        <xdr:cNvPr id="3" name="Retângulo de cantos arredondados 6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522070" y="691783"/>
          <a:ext cx="1876305" cy="346276"/>
        </a:xfrm>
        <a:prstGeom prst="roundRect">
          <a:avLst>
            <a:gd name="adj" fmla="val 50000"/>
          </a:avLst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0" cap="none" spc="0">
              <a:ln w="0">
                <a:solidFill>
                  <a:schemeClr val="bg1"/>
                </a:solidFill>
              </a:ln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SERVIÇOS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463828</xdr:colOff>
      <xdr:row>1</xdr:row>
      <xdr:rowOff>4069</xdr:rowOff>
    </xdr:from>
    <xdr:to>
      <xdr:col>9</xdr:col>
      <xdr:colOff>469527</xdr:colOff>
      <xdr:row>3</xdr:row>
      <xdr:rowOff>273326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7777371" y="128308"/>
          <a:ext cx="2357960" cy="517735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800"/>
            <a:t>MENU</a:t>
          </a:r>
        </a:p>
      </xdr:txBody>
    </xdr:sp>
    <xdr:clientData/>
  </xdr:twoCellAnchor>
  <xdr:twoCellAnchor>
    <xdr:from>
      <xdr:col>5</xdr:col>
      <xdr:colOff>381000</xdr:colOff>
      <xdr:row>4</xdr:row>
      <xdr:rowOff>82826</xdr:rowOff>
    </xdr:from>
    <xdr:to>
      <xdr:col>9</xdr:col>
      <xdr:colOff>555359</xdr:colOff>
      <xdr:row>5</xdr:row>
      <xdr:rowOff>231913</xdr:rowOff>
    </xdr:to>
    <xdr:sp macro="" textlink="">
      <xdr:nvSpPr>
        <xdr:cNvPr id="3" name="Retângulo de cantos arredondados 6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9086022" y="762000"/>
          <a:ext cx="2526620" cy="414130"/>
        </a:xfrm>
        <a:prstGeom prst="roundRect">
          <a:avLst>
            <a:gd name="adj" fmla="val 50000"/>
          </a:avLst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0" cap="none" spc="0">
              <a:ln w="0">
                <a:solidFill>
                  <a:schemeClr val="bg1"/>
                </a:solidFill>
              </a:ln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SERVIÇOS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314740</xdr:colOff>
      <xdr:row>0</xdr:row>
      <xdr:rowOff>115958</xdr:rowOff>
    </xdr:from>
    <xdr:to>
      <xdr:col>12</xdr:col>
      <xdr:colOff>486190</xdr:colOff>
      <xdr:row>4</xdr:row>
      <xdr:rowOff>32303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0104783" y="115958"/>
          <a:ext cx="2523711" cy="554106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 Inicial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462643</xdr:colOff>
      <xdr:row>1</xdr:row>
      <xdr:rowOff>32658</xdr:rowOff>
    </xdr:from>
    <xdr:to>
      <xdr:col>5</xdr:col>
      <xdr:colOff>1464881</xdr:colOff>
      <xdr:row>3</xdr:row>
      <xdr:rowOff>182218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5334000" y="223158"/>
          <a:ext cx="1595510" cy="530560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 b="1"/>
            <a:t>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281675</xdr:colOff>
      <xdr:row>0</xdr:row>
      <xdr:rowOff>147714</xdr:rowOff>
    </xdr:from>
    <xdr:to>
      <xdr:col>23</xdr:col>
      <xdr:colOff>547254</xdr:colOff>
      <xdr:row>3</xdr:row>
      <xdr:rowOff>183573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12629539" y="147714"/>
          <a:ext cx="2620851" cy="607359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1</xdr:row>
      <xdr:rowOff>19051</xdr:rowOff>
    </xdr:from>
    <xdr:to>
      <xdr:col>12</xdr:col>
      <xdr:colOff>180975</xdr:colOff>
      <xdr:row>3</xdr:row>
      <xdr:rowOff>171451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6553200" y="209551"/>
          <a:ext cx="2181225" cy="533400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447676</xdr:colOff>
      <xdr:row>0</xdr:row>
      <xdr:rowOff>276225</xdr:rowOff>
    </xdr:from>
    <xdr:to>
      <xdr:col>14</xdr:col>
      <xdr:colOff>28576</xdr:colOff>
      <xdr:row>4</xdr:row>
      <xdr:rowOff>66675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7124701" y="466725"/>
          <a:ext cx="2533650" cy="628650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581025</xdr:colOff>
      <xdr:row>14</xdr:row>
      <xdr:rowOff>85725</xdr:rowOff>
    </xdr:from>
    <xdr:to>
      <xdr:col>8</xdr:col>
      <xdr:colOff>76200</xdr:colOff>
      <xdr:row>14</xdr:row>
      <xdr:rowOff>95250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CxnSpPr/>
      </xdr:nvCxnSpPr>
      <xdr:spPr>
        <a:xfrm flipV="1">
          <a:off x="7115175" y="657225"/>
          <a:ext cx="1933575" cy="95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82550</xdr:colOff>
      <xdr:row>14</xdr:row>
      <xdr:rowOff>95250</xdr:rowOff>
    </xdr:from>
    <xdr:to>
      <xdr:col>13</xdr:col>
      <xdr:colOff>403225</xdr:colOff>
      <xdr:row>14</xdr:row>
      <xdr:rowOff>104775</xdr:rowOff>
    </xdr:to>
    <xdr:cxnSp macro="">
      <xdr:nvCxnSpPr>
        <xdr:cNvPr id="6" name="Conector reto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CxnSpPr/>
      </xdr:nvCxnSpPr>
      <xdr:spPr>
        <a:xfrm flipV="1">
          <a:off x="4914900" y="1047750"/>
          <a:ext cx="1933575" cy="95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18</xdr:row>
      <xdr:rowOff>85725</xdr:rowOff>
    </xdr:from>
    <xdr:to>
      <xdr:col>8</xdr:col>
      <xdr:colOff>76200</xdr:colOff>
      <xdr:row>18</xdr:row>
      <xdr:rowOff>95250</xdr:rowOff>
    </xdr:to>
    <xdr:cxnSp macro="">
      <xdr:nvCxnSpPr>
        <xdr:cNvPr id="5" name="Conector reto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CxnSpPr/>
      </xdr:nvCxnSpPr>
      <xdr:spPr>
        <a:xfrm flipV="1">
          <a:off x="3533775" y="4276725"/>
          <a:ext cx="2333625" cy="95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82550</xdr:colOff>
      <xdr:row>18</xdr:row>
      <xdr:rowOff>95250</xdr:rowOff>
    </xdr:from>
    <xdr:to>
      <xdr:col>13</xdr:col>
      <xdr:colOff>403225</xdr:colOff>
      <xdr:row>18</xdr:row>
      <xdr:rowOff>104775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CxnSpPr/>
      </xdr:nvCxnSpPr>
      <xdr:spPr>
        <a:xfrm flipV="1">
          <a:off x="6330950" y="4286250"/>
          <a:ext cx="1355725" cy="95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177362</xdr:colOff>
      <xdr:row>1</xdr:row>
      <xdr:rowOff>6568</xdr:rowOff>
    </xdr:from>
    <xdr:to>
      <xdr:col>18</xdr:col>
      <xdr:colOff>446690</xdr:colOff>
      <xdr:row>3</xdr:row>
      <xdr:rowOff>181329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9873155" y="197068"/>
          <a:ext cx="1451742" cy="555761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104777</xdr:colOff>
      <xdr:row>15</xdr:row>
      <xdr:rowOff>19050</xdr:rowOff>
    </xdr:from>
    <xdr:to>
      <xdr:col>9</xdr:col>
      <xdr:colOff>76200</xdr:colOff>
      <xdr:row>34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542925</xdr:colOff>
      <xdr:row>41</xdr:row>
      <xdr:rowOff>123826</xdr:rowOff>
    </xdr:from>
    <xdr:to>
      <xdr:col>16</xdr:col>
      <xdr:colOff>581025</xdr:colOff>
      <xdr:row>59</xdr:row>
      <xdr:rowOff>142876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523875</xdr:colOff>
      <xdr:row>61</xdr:row>
      <xdr:rowOff>171450</xdr:rowOff>
    </xdr:from>
    <xdr:to>
      <xdr:col>16</xdr:col>
      <xdr:colOff>561975</xdr:colOff>
      <xdr:row>79</xdr:row>
      <xdr:rowOff>171450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409575</xdr:colOff>
      <xdr:row>15</xdr:row>
      <xdr:rowOff>9525</xdr:rowOff>
    </xdr:from>
    <xdr:to>
      <xdr:col>18</xdr:col>
      <xdr:colOff>104776</xdr:colOff>
      <xdr:row>34</xdr:row>
      <xdr:rowOff>114300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514350</xdr:colOff>
      <xdr:row>112</xdr:row>
      <xdr:rowOff>76200</xdr:rowOff>
    </xdr:from>
    <xdr:to>
      <xdr:col>16</xdr:col>
      <xdr:colOff>581025</xdr:colOff>
      <xdr:row>131</xdr:row>
      <xdr:rowOff>19050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542925</xdr:colOff>
      <xdr:row>137</xdr:row>
      <xdr:rowOff>66676</xdr:rowOff>
    </xdr:from>
    <xdr:to>
      <xdr:col>16</xdr:col>
      <xdr:colOff>561975</xdr:colOff>
      <xdr:row>155</xdr:row>
      <xdr:rowOff>76200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514350</xdr:colOff>
      <xdr:row>87</xdr:row>
      <xdr:rowOff>133349</xdr:rowOff>
    </xdr:from>
    <xdr:to>
      <xdr:col>16</xdr:col>
      <xdr:colOff>600075</xdr:colOff>
      <xdr:row>106</xdr:row>
      <xdr:rowOff>47624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495299</xdr:colOff>
      <xdr:row>166</xdr:row>
      <xdr:rowOff>142875</xdr:rowOff>
    </xdr:from>
    <xdr:to>
      <xdr:col>17</xdr:col>
      <xdr:colOff>495299</xdr:colOff>
      <xdr:row>183</xdr:row>
      <xdr:rowOff>152400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371475</xdr:colOff>
          <xdr:row>14</xdr:row>
          <xdr:rowOff>0</xdr:rowOff>
        </xdr:from>
        <xdr:to>
          <xdr:col>18</xdr:col>
          <xdr:colOff>257175</xdr:colOff>
          <xdr:row>35</xdr:row>
          <xdr:rowOff>57150</xdr:rowOff>
        </xdr:to>
        <xdr:sp macro="" textlink="">
          <xdr:nvSpPr>
            <xdr:cNvPr id="14337" name="Group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14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ESTRUTURA DE CUSTOS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371475</xdr:colOff>
          <xdr:row>40</xdr:row>
          <xdr:rowOff>76200</xdr:rowOff>
        </xdr:from>
        <xdr:to>
          <xdr:col>18</xdr:col>
          <xdr:colOff>247650</xdr:colOff>
          <xdr:row>81</xdr:row>
          <xdr:rowOff>38100</xdr:rowOff>
        </xdr:to>
        <xdr:sp macro="" textlink="">
          <xdr:nvSpPr>
            <xdr:cNvPr id="14338" name="Group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14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MAGEM DE CONTRIBUÇÃO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110</xdr:row>
          <xdr:rowOff>57150</xdr:rowOff>
        </xdr:from>
        <xdr:to>
          <xdr:col>18</xdr:col>
          <xdr:colOff>238125</xdr:colOff>
          <xdr:row>132</xdr:row>
          <xdr:rowOff>171450</xdr:rowOff>
        </xdr:to>
        <xdr:sp macro="" textlink="">
          <xdr:nvSpPr>
            <xdr:cNvPr id="14339" name="Group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14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FATURAMENTO ESTRATIFICADO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135</xdr:row>
          <xdr:rowOff>85725</xdr:rowOff>
        </xdr:from>
        <xdr:to>
          <xdr:col>18</xdr:col>
          <xdr:colOff>238125</xdr:colOff>
          <xdr:row>158</xdr:row>
          <xdr:rowOff>9525</xdr:rowOff>
        </xdr:to>
        <xdr:sp macro="" textlink="">
          <xdr:nvSpPr>
            <xdr:cNvPr id="14340" name="Group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14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FATURAMENTO ESTRATIFICADO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85</xdr:row>
          <xdr:rowOff>28575</xdr:rowOff>
        </xdr:from>
        <xdr:to>
          <xdr:col>18</xdr:col>
          <xdr:colOff>238125</xdr:colOff>
          <xdr:row>107</xdr:row>
          <xdr:rowOff>142875</xdr:rowOff>
        </xdr:to>
        <xdr:sp macro="" textlink="">
          <xdr:nvSpPr>
            <xdr:cNvPr id="14341" name="Group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14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FATURAMENTO ESTIMADO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164</xdr:row>
          <xdr:rowOff>85725</xdr:rowOff>
        </xdr:from>
        <xdr:to>
          <xdr:col>18</xdr:col>
          <xdr:colOff>238125</xdr:colOff>
          <xdr:row>187</xdr:row>
          <xdr:rowOff>9525</xdr:rowOff>
        </xdr:to>
        <xdr:sp macro="" textlink="">
          <xdr:nvSpPr>
            <xdr:cNvPr id="14342" name="Group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14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PONTO DE EQUILIBRIO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438151</xdr:colOff>
      <xdr:row>2</xdr:row>
      <xdr:rowOff>57150</xdr:rowOff>
    </xdr:from>
    <xdr:to>
      <xdr:col>1</xdr:col>
      <xdr:colOff>533401</xdr:colOff>
      <xdr:row>6</xdr:row>
      <xdr:rowOff>161925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8151" y="438150"/>
          <a:ext cx="704850" cy="866775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</xdr:row>
      <xdr:rowOff>0</xdr:rowOff>
    </xdr:from>
    <xdr:to>
      <xdr:col>20</xdr:col>
      <xdr:colOff>231228</xdr:colOff>
      <xdr:row>3</xdr:row>
      <xdr:rowOff>174761</xdr:rowOff>
    </xdr:to>
    <xdr:sp macro="" textlink="">
      <xdr:nvSpPr>
        <xdr:cNvPr id="17" name="Retângulo de cantos arredondados 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/>
      </xdr:nvSpPr>
      <xdr:spPr>
        <a:xfrm>
          <a:off x="11172825" y="190500"/>
          <a:ext cx="1450428" cy="555761"/>
        </a:xfrm>
        <a:prstGeom prst="roundRect">
          <a:avLst/>
        </a:prstGeom>
      </xdr:spPr>
      <xdr:style>
        <a:lnRef idx="1">
          <a:schemeClr val="accent3"/>
        </a:lnRef>
        <a:fillRef idx="1002">
          <a:schemeClr val="dk2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600"/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theme="0"/>
  </sheetPr>
  <dimension ref="A1:XFC34"/>
  <sheetViews>
    <sheetView tabSelected="1" zoomScaleNormal="100" workbookViewId="0"/>
  </sheetViews>
  <sheetFormatPr defaultColWidth="0" defaultRowHeight="15" zeroHeight="1" x14ac:dyDescent="0.25"/>
  <cols>
    <col min="1" max="10" width="9.140625" style="106" customWidth="1"/>
    <col min="11" max="16373" width="9.140625" style="106" hidden="1"/>
    <col min="16374" max="16374" width="0" style="106" hidden="1"/>
    <col min="16375" max="16383" width="9.140625" style="106" hidden="1"/>
    <col min="16384" max="16384" width="32.85546875" style="106" customWidth="1"/>
  </cols>
  <sheetData>
    <row r="1" spans="1:1" x14ac:dyDescent="0.25">
      <c r="A1" s="106" t="s">
        <v>54</v>
      </c>
    </row>
    <row r="2" spans="1:1" x14ac:dyDescent="0.25"/>
    <row r="3" spans="1:1" x14ac:dyDescent="0.25"/>
    <row r="4" spans="1:1" x14ac:dyDescent="0.25"/>
    <row r="5" spans="1:1" x14ac:dyDescent="0.25"/>
    <row r="6" spans="1:1" x14ac:dyDescent="0.25"/>
    <row r="7" spans="1:1" x14ac:dyDescent="0.25"/>
    <row r="8" spans="1:1" x14ac:dyDescent="0.25"/>
    <row r="9" spans="1:1" x14ac:dyDescent="0.25"/>
    <row r="10" spans="1:1" x14ac:dyDescent="0.25"/>
    <row r="11" spans="1:1" x14ac:dyDescent="0.25"/>
    <row r="12" spans="1:1" x14ac:dyDescent="0.25"/>
    <row r="13" spans="1:1" x14ac:dyDescent="0.25"/>
    <row r="14" spans="1:1" x14ac:dyDescent="0.25"/>
    <row r="15" spans="1:1" x14ac:dyDescent="0.25"/>
    <row r="16" spans="1:1" x14ac:dyDescent="0.25"/>
    <row r="17" ht="11.25" customHeight="1" x14ac:dyDescent="0.25"/>
    <row r="18" x14ac:dyDescent="0.25"/>
    <row r="19" x14ac:dyDescent="0.25"/>
    <row r="20" x14ac:dyDescent="0.25"/>
    <row r="21" ht="38.25" customHeight="1" x14ac:dyDescent="0.25"/>
    <row r="22" ht="4.5" hidden="1" customHeight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</sheetData>
  <sheetProtection selectLockedCells="1" selectUnlockedCells="1"/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3"/>
  </sheetPr>
  <dimension ref="A1:I4416"/>
  <sheetViews>
    <sheetView showGridLines="0" zoomScale="75" zoomScaleNormal="75" zoomScalePageLayoutView="130" workbookViewId="0">
      <pane ySplit="2" topLeftCell="A3" activePane="bottomLeft" state="frozen"/>
      <selection pane="bottomLeft" sqref="A1:G1"/>
    </sheetView>
  </sheetViews>
  <sheetFormatPr defaultColWidth="8.85546875" defaultRowHeight="15" x14ac:dyDescent="0.25"/>
  <cols>
    <col min="1" max="1" width="7.140625" customWidth="1"/>
    <col min="2" max="2" width="68.5703125" bestFit="1" customWidth="1"/>
    <col min="3" max="3" width="16" bestFit="1" customWidth="1"/>
    <col min="4" max="5" width="13.5703125" customWidth="1"/>
    <col min="6" max="6" width="14" bestFit="1" customWidth="1"/>
    <col min="7" max="7" width="11.140625" customWidth="1"/>
    <col min="8" max="8" width="3.140625" style="48" customWidth="1"/>
    <col min="9" max="9" width="10" style="48" bestFit="1" customWidth="1"/>
  </cols>
  <sheetData>
    <row r="1" spans="1:9" ht="39.75" customHeight="1" thickBot="1" x14ac:dyDescent="0.3">
      <c r="A1" s="312" t="s">
        <v>162</v>
      </c>
      <c r="B1" s="313"/>
      <c r="C1" s="313"/>
      <c r="D1" s="313"/>
      <c r="E1" s="313"/>
      <c r="F1" s="313"/>
      <c r="G1" s="314"/>
      <c r="H1" s="47"/>
      <c r="I1" s="47"/>
    </row>
    <row r="2" spans="1:9" ht="33" customHeight="1" thickBot="1" x14ac:dyDescent="0.3">
      <c r="A2" s="149" t="s">
        <v>62</v>
      </c>
      <c r="B2" s="150" t="s">
        <v>48</v>
      </c>
      <c r="C2" s="150" t="s">
        <v>163</v>
      </c>
      <c r="D2" s="150" t="s">
        <v>59</v>
      </c>
      <c r="E2" s="150" t="s">
        <v>60</v>
      </c>
      <c r="F2" s="150" t="s">
        <v>61</v>
      </c>
      <c r="G2" s="151" t="s">
        <v>63</v>
      </c>
      <c r="H2" s="47"/>
      <c r="I2" s="47"/>
    </row>
    <row r="3" spans="1:9" ht="18" customHeight="1" x14ac:dyDescent="0.25">
      <c r="A3" s="52">
        <v>1</v>
      </c>
      <c r="B3" s="53" t="s">
        <v>219</v>
      </c>
      <c r="C3" s="56">
        <v>500</v>
      </c>
      <c r="D3" s="51" t="s">
        <v>151</v>
      </c>
      <c r="E3" s="57">
        <v>33.5</v>
      </c>
      <c r="F3" s="152">
        <f t="shared" ref="F3:F67" si="0">IF(E3="","",E3/C3)</f>
        <v>6.7000000000000004E-2</v>
      </c>
      <c r="G3" s="153" t="str">
        <f t="shared" ref="G3:G67" si="1">D3</f>
        <v>UNID</v>
      </c>
      <c r="H3" s="47">
        <v>1</v>
      </c>
      <c r="I3" s="51" t="s">
        <v>70</v>
      </c>
    </row>
    <row r="4" spans="1:9" ht="18" customHeight="1" x14ac:dyDescent="0.25">
      <c r="A4" s="52">
        <v>2</v>
      </c>
      <c r="B4" s="53" t="s">
        <v>220</v>
      </c>
      <c r="C4" s="56">
        <v>500</v>
      </c>
      <c r="D4" s="51" t="s">
        <v>65</v>
      </c>
      <c r="E4" s="57">
        <v>16.5</v>
      </c>
      <c r="F4" s="152">
        <f t="shared" si="0"/>
        <v>3.3000000000000002E-2</v>
      </c>
      <c r="G4" s="153" t="str">
        <f t="shared" si="1"/>
        <v>GRAMAS</v>
      </c>
      <c r="H4" s="47">
        <v>2</v>
      </c>
      <c r="I4" s="51" t="s">
        <v>71</v>
      </c>
    </row>
    <row r="5" spans="1:9" ht="18" customHeight="1" x14ac:dyDescent="0.25">
      <c r="A5" s="52">
        <v>3</v>
      </c>
      <c r="B5" s="53" t="s">
        <v>221</v>
      </c>
      <c r="C5" s="56">
        <v>500</v>
      </c>
      <c r="D5" s="51" t="s">
        <v>69</v>
      </c>
      <c r="E5" s="57">
        <v>9.9</v>
      </c>
      <c r="F5" s="152">
        <f t="shared" si="0"/>
        <v>1.9800000000000002E-2</v>
      </c>
      <c r="G5" s="153" t="str">
        <f t="shared" si="1"/>
        <v>ML</v>
      </c>
      <c r="H5" s="47">
        <v>3</v>
      </c>
      <c r="I5" s="51" t="s">
        <v>72</v>
      </c>
    </row>
    <row r="6" spans="1:9" ht="18" customHeight="1" x14ac:dyDescent="0.25">
      <c r="A6" s="52">
        <v>4</v>
      </c>
      <c r="B6" s="53" t="s">
        <v>222</v>
      </c>
      <c r="C6" s="56">
        <v>5000</v>
      </c>
      <c r="D6" s="51" t="s">
        <v>65</v>
      </c>
      <c r="E6" s="57">
        <v>24</v>
      </c>
      <c r="F6" s="152">
        <f t="shared" si="0"/>
        <v>4.7999999999999996E-3</v>
      </c>
      <c r="G6" s="153" t="str">
        <f t="shared" si="1"/>
        <v>GRAMAS</v>
      </c>
      <c r="H6" s="47">
        <v>4</v>
      </c>
      <c r="I6" s="51" t="s">
        <v>65</v>
      </c>
    </row>
    <row r="7" spans="1:9" ht="18" customHeight="1" x14ac:dyDescent="0.25">
      <c r="A7" s="52">
        <v>5</v>
      </c>
      <c r="B7" s="53" t="s">
        <v>223</v>
      </c>
      <c r="C7" s="56">
        <v>2000</v>
      </c>
      <c r="D7" s="51" t="s">
        <v>69</v>
      </c>
      <c r="E7" s="57">
        <v>75</v>
      </c>
      <c r="F7" s="152">
        <f t="shared" si="0"/>
        <v>3.7499999999999999E-2</v>
      </c>
      <c r="G7" s="153" t="str">
        <f t="shared" si="1"/>
        <v>ML</v>
      </c>
      <c r="H7" s="47">
        <v>5</v>
      </c>
      <c r="I7" s="51" t="s">
        <v>67</v>
      </c>
    </row>
    <row r="8" spans="1:9" ht="18" customHeight="1" x14ac:dyDescent="0.25">
      <c r="A8" s="52">
        <v>6</v>
      </c>
      <c r="B8" s="53" t="s">
        <v>224</v>
      </c>
      <c r="C8" s="56">
        <v>200</v>
      </c>
      <c r="D8" s="51" t="s">
        <v>69</v>
      </c>
      <c r="E8" s="57">
        <v>11.9</v>
      </c>
      <c r="F8" s="152">
        <f t="shared" si="0"/>
        <v>5.9500000000000004E-2</v>
      </c>
      <c r="G8" s="153" t="str">
        <f t="shared" si="1"/>
        <v>ML</v>
      </c>
      <c r="H8" s="47">
        <v>6</v>
      </c>
      <c r="I8" s="51" t="s">
        <v>68</v>
      </c>
    </row>
    <row r="9" spans="1:9" ht="18" customHeight="1" x14ac:dyDescent="0.25">
      <c r="A9" s="52">
        <v>7</v>
      </c>
      <c r="B9" s="53" t="s">
        <v>225</v>
      </c>
      <c r="C9" s="56">
        <v>100</v>
      </c>
      <c r="D9" s="51" t="s">
        <v>151</v>
      </c>
      <c r="E9" s="57">
        <v>7.5</v>
      </c>
      <c r="F9" s="152">
        <f t="shared" si="0"/>
        <v>7.4999999999999997E-2</v>
      </c>
      <c r="G9" s="153" t="str">
        <f t="shared" si="1"/>
        <v>UNID</v>
      </c>
      <c r="H9" s="47">
        <v>7</v>
      </c>
      <c r="I9" s="51" t="s">
        <v>66</v>
      </c>
    </row>
    <row r="10" spans="1:9" ht="18" customHeight="1" x14ac:dyDescent="0.25">
      <c r="A10" s="52">
        <v>8</v>
      </c>
      <c r="B10" s="53" t="s">
        <v>226</v>
      </c>
      <c r="C10" s="56">
        <v>100</v>
      </c>
      <c r="D10" s="51" t="s">
        <v>151</v>
      </c>
      <c r="E10" s="57">
        <v>24</v>
      </c>
      <c r="F10" s="152">
        <f t="shared" si="0"/>
        <v>0.24</v>
      </c>
      <c r="G10" s="153" t="str">
        <f t="shared" si="1"/>
        <v>UNID</v>
      </c>
      <c r="H10" s="47"/>
      <c r="I10" s="51"/>
    </row>
    <row r="11" spans="1:9" ht="18" customHeight="1" x14ac:dyDescent="0.25">
      <c r="A11" s="52">
        <v>9</v>
      </c>
      <c r="B11" s="53" t="s">
        <v>227</v>
      </c>
      <c r="C11" s="56">
        <v>50</v>
      </c>
      <c r="D11" s="51" t="s">
        <v>151</v>
      </c>
      <c r="E11" s="57">
        <v>10</v>
      </c>
      <c r="F11" s="152">
        <f t="shared" si="0"/>
        <v>0.2</v>
      </c>
      <c r="G11" s="153" t="str">
        <f t="shared" si="1"/>
        <v>UNID</v>
      </c>
      <c r="H11" s="47">
        <v>8</v>
      </c>
      <c r="I11" s="51" t="s">
        <v>69</v>
      </c>
    </row>
    <row r="12" spans="1:9" ht="18" customHeight="1" x14ac:dyDescent="0.25">
      <c r="A12" s="52">
        <v>10</v>
      </c>
      <c r="B12" s="53" t="s">
        <v>228</v>
      </c>
      <c r="C12" s="56">
        <v>50</v>
      </c>
      <c r="D12" s="51" t="s">
        <v>151</v>
      </c>
      <c r="E12" s="57">
        <v>36.299999999999997</v>
      </c>
      <c r="F12" s="152">
        <f t="shared" si="0"/>
        <v>0.72599999999999998</v>
      </c>
      <c r="G12" s="153" t="str">
        <f t="shared" si="1"/>
        <v>UNID</v>
      </c>
      <c r="H12" s="47">
        <v>9</v>
      </c>
      <c r="I12" s="51" t="s">
        <v>73</v>
      </c>
    </row>
    <row r="13" spans="1:9" ht="18" customHeight="1" x14ac:dyDescent="0.25">
      <c r="A13" s="52">
        <v>11</v>
      </c>
      <c r="B13" s="53" t="s">
        <v>334</v>
      </c>
      <c r="C13" s="56">
        <v>12</v>
      </c>
      <c r="D13" s="51" t="s">
        <v>151</v>
      </c>
      <c r="E13" s="57">
        <v>112.42</v>
      </c>
      <c r="F13" s="152">
        <f t="shared" si="0"/>
        <v>9.3683333333333341</v>
      </c>
      <c r="G13" s="153" t="str">
        <f t="shared" si="1"/>
        <v>UNID</v>
      </c>
      <c r="H13" s="48">
        <v>10</v>
      </c>
      <c r="I13" s="51" t="s">
        <v>151</v>
      </c>
    </row>
    <row r="14" spans="1:9" ht="18" customHeight="1" x14ac:dyDescent="0.25">
      <c r="A14" s="52">
        <v>12</v>
      </c>
      <c r="B14" s="53" t="s">
        <v>176</v>
      </c>
      <c r="C14" s="56">
        <v>1000</v>
      </c>
      <c r="D14" s="51" t="s">
        <v>68</v>
      </c>
      <c r="E14" s="57">
        <v>6.5</v>
      </c>
      <c r="F14" s="152">
        <f t="shared" si="0"/>
        <v>6.4999999999999997E-3</v>
      </c>
      <c r="G14" s="153" t="str">
        <f t="shared" si="1"/>
        <v>LITRO</v>
      </c>
    </row>
    <row r="15" spans="1:9" ht="18" customHeight="1" x14ac:dyDescent="0.25">
      <c r="A15" s="52">
        <v>13</v>
      </c>
      <c r="B15" s="53" t="s">
        <v>229</v>
      </c>
      <c r="C15" s="56">
        <v>10</v>
      </c>
      <c r="D15" s="51" t="s">
        <v>151</v>
      </c>
      <c r="E15" s="57">
        <v>269.89999999999998</v>
      </c>
      <c r="F15" s="152">
        <f t="shared" si="0"/>
        <v>26.99</v>
      </c>
      <c r="G15" s="153" t="str">
        <f t="shared" si="1"/>
        <v>UNID</v>
      </c>
    </row>
    <row r="16" spans="1:9" ht="18" customHeight="1" x14ac:dyDescent="0.25">
      <c r="A16" s="52">
        <v>14</v>
      </c>
      <c r="B16" s="53" t="s">
        <v>230</v>
      </c>
      <c r="C16" s="56">
        <v>100</v>
      </c>
      <c r="D16" s="51" t="s">
        <v>151</v>
      </c>
      <c r="E16" s="57">
        <v>23.6</v>
      </c>
      <c r="F16" s="152">
        <f t="shared" si="0"/>
        <v>0.23600000000000002</v>
      </c>
      <c r="G16" s="153" t="str">
        <f t="shared" si="1"/>
        <v>UNID</v>
      </c>
    </row>
    <row r="17" spans="1:9" ht="18" customHeight="1" x14ac:dyDescent="0.25">
      <c r="A17" s="52">
        <v>15</v>
      </c>
      <c r="B17" s="53" t="s">
        <v>231</v>
      </c>
      <c r="C17" s="56">
        <v>100</v>
      </c>
      <c r="D17" s="51" t="s">
        <v>151</v>
      </c>
      <c r="E17" s="57">
        <v>17.73</v>
      </c>
      <c r="F17" s="152">
        <f t="shared" si="0"/>
        <v>0.17730000000000001</v>
      </c>
      <c r="G17" s="153" t="str">
        <f t="shared" si="1"/>
        <v>UNID</v>
      </c>
    </row>
    <row r="18" spans="1:9" ht="18" customHeight="1" x14ac:dyDescent="0.25">
      <c r="A18" s="52">
        <v>16</v>
      </c>
      <c r="B18" s="53" t="s">
        <v>232</v>
      </c>
      <c r="C18" s="56">
        <v>1000</v>
      </c>
      <c r="D18" s="51" t="s">
        <v>151</v>
      </c>
      <c r="E18" s="57">
        <v>135</v>
      </c>
      <c r="F18" s="152">
        <f t="shared" si="0"/>
        <v>0.13500000000000001</v>
      </c>
      <c r="G18" s="153" t="str">
        <f t="shared" si="1"/>
        <v>UNID</v>
      </c>
    </row>
    <row r="19" spans="1:9" ht="18" customHeight="1" x14ac:dyDescent="0.25">
      <c r="A19" s="52">
        <v>17</v>
      </c>
      <c r="B19" s="53" t="s">
        <v>233</v>
      </c>
      <c r="C19" s="56">
        <v>100</v>
      </c>
      <c r="D19" s="51" t="s">
        <v>151</v>
      </c>
      <c r="E19" s="57">
        <v>26.5</v>
      </c>
      <c r="F19" s="152">
        <f t="shared" si="0"/>
        <v>0.26500000000000001</v>
      </c>
      <c r="G19" s="153" t="str">
        <f t="shared" si="1"/>
        <v>UNID</v>
      </c>
    </row>
    <row r="20" spans="1:9" ht="18" customHeight="1" x14ac:dyDescent="0.25">
      <c r="A20" s="52">
        <v>18</v>
      </c>
      <c r="B20" s="53" t="s">
        <v>234</v>
      </c>
      <c r="C20" s="56">
        <v>100</v>
      </c>
      <c r="D20" s="51" t="s">
        <v>151</v>
      </c>
      <c r="E20" s="57">
        <v>18.72</v>
      </c>
      <c r="F20" s="152">
        <f t="shared" si="0"/>
        <v>0.18719999999999998</v>
      </c>
      <c r="G20" s="153" t="str">
        <f t="shared" si="1"/>
        <v>UNID</v>
      </c>
    </row>
    <row r="21" spans="1:9" ht="18" customHeight="1" x14ac:dyDescent="0.25">
      <c r="A21" s="52">
        <v>19</v>
      </c>
      <c r="B21" s="53" t="s">
        <v>235</v>
      </c>
      <c r="C21" s="56">
        <v>250</v>
      </c>
      <c r="D21" s="51" t="s">
        <v>151</v>
      </c>
      <c r="E21" s="57">
        <v>95</v>
      </c>
      <c r="F21" s="152">
        <f t="shared" si="0"/>
        <v>0.38</v>
      </c>
      <c r="G21" s="153" t="str">
        <f t="shared" si="1"/>
        <v>UNID</v>
      </c>
    </row>
    <row r="22" spans="1:9" ht="18" customHeight="1" x14ac:dyDescent="0.25">
      <c r="A22" s="52">
        <v>20</v>
      </c>
      <c r="B22" s="53" t="s">
        <v>236</v>
      </c>
      <c r="C22" s="56">
        <v>1000</v>
      </c>
      <c r="D22" s="51" t="s">
        <v>73</v>
      </c>
      <c r="E22" s="57">
        <v>24</v>
      </c>
      <c r="F22" s="152">
        <f t="shared" si="0"/>
        <v>2.4E-2</v>
      </c>
      <c r="G22" s="153" t="str">
        <f t="shared" si="1"/>
        <v>PCTE</v>
      </c>
    </row>
    <row r="23" spans="1:9" ht="18" customHeight="1" x14ac:dyDescent="0.25">
      <c r="A23" s="52">
        <v>21</v>
      </c>
      <c r="B23" s="53" t="s">
        <v>237</v>
      </c>
      <c r="C23" s="56">
        <v>5000</v>
      </c>
      <c r="D23" s="51" t="s">
        <v>71</v>
      </c>
      <c r="E23" s="57">
        <v>15</v>
      </c>
      <c r="F23" s="152">
        <f t="shared" si="0"/>
        <v>3.0000000000000001E-3</v>
      </c>
      <c r="G23" s="153" t="str">
        <f t="shared" si="1"/>
        <v>CM</v>
      </c>
    </row>
    <row r="24" spans="1:9" ht="18" customHeight="1" x14ac:dyDescent="0.25">
      <c r="A24" s="52">
        <v>22</v>
      </c>
      <c r="B24" s="53" t="s">
        <v>239</v>
      </c>
      <c r="C24" s="56">
        <v>950</v>
      </c>
      <c r="D24" s="51" t="s">
        <v>65</v>
      </c>
      <c r="E24" s="57">
        <v>33.340000000000003</v>
      </c>
      <c r="F24" s="152">
        <f t="shared" si="0"/>
        <v>3.5094736842105269E-2</v>
      </c>
      <c r="G24" s="153" t="str">
        <f t="shared" si="1"/>
        <v>GRAMAS</v>
      </c>
    </row>
    <row r="25" spans="1:9" ht="18" customHeight="1" x14ac:dyDescent="0.25">
      <c r="A25" s="52">
        <v>23</v>
      </c>
      <c r="B25" s="53" t="s">
        <v>238</v>
      </c>
      <c r="C25" s="56">
        <v>500</v>
      </c>
      <c r="D25" s="51" t="s">
        <v>65</v>
      </c>
      <c r="E25" s="57">
        <v>30.4</v>
      </c>
      <c r="F25" s="152">
        <f t="shared" si="0"/>
        <v>6.08E-2</v>
      </c>
      <c r="G25" s="153" t="str">
        <f t="shared" si="1"/>
        <v>GRAMAS</v>
      </c>
    </row>
    <row r="26" spans="1:9" ht="18" customHeight="1" x14ac:dyDescent="0.25">
      <c r="A26" s="52">
        <v>24</v>
      </c>
      <c r="B26" s="53" t="s">
        <v>240</v>
      </c>
      <c r="C26" s="56">
        <v>500</v>
      </c>
      <c r="D26" s="51" t="s">
        <v>65</v>
      </c>
      <c r="E26" s="57">
        <v>33.229999999999997</v>
      </c>
      <c r="F26" s="152">
        <f t="shared" si="0"/>
        <v>6.6459999999999991E-2</v>
      </c>
      <c r="G26" s="153" t="str">
        <f t="shared" si="1"/>
        <v>GRAMAS</v>
      </c>
    </row>
    <row r="27" spans="1:9" ht="18" customHeight="1" x14ac:dyDescent="0.25">
      <c r="A27" s="52">
        <v>25</v>
      </c>
      <c r="B27" s="53" t="s">
        <v>241</v>
      </c>
      <c r="C27" s="56">
        <v>950</v>
      </c>
      <c r="D27" s="51" t="s">
        <v>65</v>
      </c>
      <c r="E27" s="57">
        <v>40.04</v>
      </c>
      <c r="F27" s="152">
        <f t="shared" si="0"/>
        <v>4.2147368421052628E-2</v>
      </c>
      <c r="G27" s="153" t="str">
        <f t="shared" si="1"/>
        <v>GRAMAS</v>
      </c>
      <c r="I27" s="49"/>
    </row>
    <row r="28" spans="1:9" ht="18" customHeight="1" x14ac:dyDescent="0.25">
      <c r="A28" s="52">
        <v>26</v>
      </c>
      <c r="B28" s="53" t="s">
        <v>242</v>
      </c>
      <c r="C28" s="56">
        <v>950</v>
      </c>
      <c r="D28" s="51" t="s">
        <v>65</v>
      </c>
      <c r="E28" s="57">
        <v>40.01</v>
      </c>
      <c r="F28" s="152">
        <f t="shared" si="0"/>
        <v>4.2115789473684211E-2</v>
      </c>
      <c r="G28" s="153" t="str">
        <f t="shared" si="1"/>
        <v>GRAMAS</v>
      </c>
    </row>
    <row r="29" spans="1:9" ht="18" customHeight="1" x14ac:dyDescent="0.25">
      <c r="A29" s="52">
        <v>27</v>
      </c>
      <c r="B29" s="53" t="s">
        <v>243</v>
      </c>
      <c r="C29" s="56">
        <v>120</v>
      </c>
      <c r="D29" s="51" t="s">
        <v>69</v>
      </c>
      <c r="E29" s="57">
        <v>14.37</v>
      </c>
      <c r="F29" s="152">
        <f t="shared" si="0"/>
        <v>0.11975</v>
      </c>
      <c r="G29" s="153" t="str">
        <f t="shared" si="1"/>
        <v>ML</v>
      </c>
    </row>
    <row r="30" spans="1:9" ht="18" customHeight="1" x14ac:dyDescent="0.25">
      <c r="A30" s="52">
        <v>28</v>
      </c>
      <c r="B30" s="53" t="s">
        <v>244</v>
      </c>
      <c r="C30" s="56">
        <v>500</v>
      </c>
      <c r="D30" s="51" t="s">
        <v>65</v>
      </c>
      <c r="E30" s="57">
        <v>22.08</v>
      </c>
      <c r="F30" s="152">
        <f t="shared" si="0"/>
        <v>4.4159999999999998E-2</v>
      </c>
      <c r="G30" s="153" t="str">
        <f t="shared" si="1"/>
        <v>GRAMAS</v>
      </c>
    </row>
    <row r="31" spans="1:9" ht="18" customHeight="1" x14ac:dyDescent="0.25">
      <c r="A31" s="52">
        <v>29</v>
      </c>
      <c r="B31" s="53" t="s">
        <v>245</v>
      </c>
      <c r="C31" s="56">
        <v>60</v>
      </c>
      <c r="D31" s="51" t="s">
        <v>65</v>
      </c>
      <c r="E31" s="57">
        <v>57</v>
      </c>
      <c r="F31" s="152">
        <f t="shared" si="0"/>
        <v>0.95</v>
      </c>
      <c r="G31" s="153" t="str">
        <f t="shared" si="1"/>
        <v>GRAMAS</v>
      </c>
    </row>
    <row r="32" spans="1:9" ht="18" customHeight="1" x14ac:dyDescent="0.25">
      <c r="A32" s="52">
        <v>30</v>
      </c>
      <c r="B32" s="53" t="s">
        <v>246</v>
      </c>
      <c r="C32" s="56">
        <v>500</v>
      </c>
      <c r="D32" s="51" t="s">
        <v>69</v>
      </c>
      <c r="E32" s="57">
        <v>45</v>
      </c>
      <c r="F32" s="152">
        <f t="shared" si="0"/>
        <v>0.09</v>
      </c>
      <c r="G32" s="153" t="str">
        <f t="shared" si="1"/>
        <v>ML</v>
      </c>
    </row>
    <row r="33" spans="1:9" ht="18" customHeight="1" x14ac:dyDescent="0.25">
      <c r="A33" s="52">
        <v>31</v>
      </c>
      <c r="B33" s="53" t="s">
        <v>247</v>
      </c>
      <c r="C33" s="56">
        <v>150</v>
      </c>
      <c r="D33" s="51" t="s">
        <v>65</v>
      </c>
      <c r="E33" s="57">
        <v>32</v>
      </c>
      <c r="F33" s="152">
        <f t="shared" si="0"/>
        <v>0.21333333333333335</v>
      </c>
      <c r="G33" s="153" t="str">
        <f t="shared" si="1"/>
        <v>GRAMAS</v>
      </c>
    </row>
    <row r="34" spans="1:9" ht="18" customHeight="1" x14ac:dyDescent="0.25">
      <c r="A34" s="52">
        <v>32</v>
      </c>
      <c r="B34" s="53" t="s">
        <v>248</v>
      </c>
      <c r="C34" s="56">
        <v>350</v>
      </c>
      <c r="D34" s="51" t="s">
        <v>69</v>
      </c>
      <c r="E34" s="57">
        <v>62</v>
      </c>
      <c r="F34" s="152">
        <f t="shared" si="0"/>
        <v>0.17714285714285713</v>
      </c>
      <c r="G34" s="153" t="str">
        <f t="shared" si="1"/>
        <v>ML</v>
      </c>
    </row>
    <row r="35" spans="1:9" ht="18" customHeight="1" x14ac:dyDescent="0.25">
      <c r="A35" s="52">
        <v>33</v>
      </c>
      <c r="B35" s="53" t="s">
        <v>249</v>
      </c>
      <c r="C35" s="56">
        <v>150</v>
      </c>
      <c r="D35" s="51" t="s">
        <v>65</v>
      </c>
      <c r="E35" s="57">
        <v>95</v>
      </c>
      <c r="F35" s="152">
        <f t="shared" si="0"/>
        <v>0.6333333333333333</v>
      </c>
      <c r="G35" s="153" t="str">
        <f t="shared" si="1"/>
        <v>GRAMAS</v>
      </c>
    </row>
    <row r="36" spans="1:9" ht="18" customHeight="1" x14ac:dyDescent="0.25">
      <c r="A36" s="52">
        <v>34</v>
      </c>
      <c r="B36" s="53" t="s">
        <v>250</v>
      </c>
      <c r="C36" s="56">
        <v>1</v>
      </c>
      <c r="D36" s="51" t="s">
        <v>151</v>
      </c>
      <c r="E36" s="57">
        <v>25</v>
      </c>
      <c r="F36" s="152">
        <f t="shared" si="0"/>
        <v>25</v>
      </c>
      <c r="G36" s="153" t="str">
        <f t="shared" si="1"/>
        <v>UNID</v>
      </c>
    </row>
    <row r="37" spans="1:9" ht="18" customHeight="1" x14ac:dyDescent="0.25">
      <c r="A37" s="52">
        <v>35</v>
      </c>
      <c r="B37" s="53" t="s">
        <v>251</v>
      </c>
      <c r="C37" s="56">
        <v>540</v>
      </c>
      <c r="D37" s="51" t="s">
        <v>65</v>
      </c>
      <c r="E37" s="57">
        <v>240</v>
      </c>
      <c r="F37" s="152">
        <f t="shared" si="0"/>
        <v>0.44444444444444442</v>
      </c>
      <c r="G37" s="153" t="str">
        <f t="shared" si="1"/>
        <v>GRAMAS</v>
      </c>
    </row>
    <row r="38" spans="1:9" ht="18" customHeight="1" x14ac:dyDescent="0.25">
      <c r="A38" s="52">
        <v>36</v>
      </c>
      <c r="B38" s="53" t="s">
        <v>252</v>
      </c>
      <c r="C38" s="56">
        <v>270</v>
      </c>
      <c r="D38" s="51" t="s">
        <v>65</v>
      </c>
      <c r="E38" s="57">
        <v>375</v>
      </c>
      <c r="F38" s="152">
        <f t="shared" si="0"/>
        <v>1.3888888888888888</v>
      </c>
      <c r="G38" s="153" t="str">
        <f t="shared" si="1"/>
        <v>GRAMAS</v>
      </c>
      <c r="I38" s="49"/>
    </row>
    <row r="39" spans="1:9" ht="18" customHeight="1" x14ac:dyDescent="0.25">
      <c r="A39" s="52">
        <v>37</v>
      </c>
      <c r="B39" s="53" t="s">
        <v>253</v>
      </c>
      <c r="C39" s="56">
        <v>120</v>
      </c>
      <c r="D39" s="51" t="s">
        <v>69</v>
      </c>
      <c r="E39" s="57">
        <v>549</v>
      </c>
      <c r="F39" s="152">
        <f t="shared" si="0"/>
        <v>4.5750000000000002</v>
      </c>
      <c r="G39" s="153" t="str">
        <f t="shared" si="1"/>
        <v>ML</v>
      </c>
    </row>
    <row r="40" spans="1:9" ht="18" customHeight="1" x14ac:dyDescent="0.25">
      <c r="A40" s="52">
        <v>38</v>
      </c>
      <c r="B40" s="53" t="s">
        <v>254</v>
      </c>
      <c r="C40" s="56">
        <v>120</v>
      </c>
      <c r="D40" s="51" t="s">
        <v>65</v>
      </c>
      <c r="E40" s="57">
        <v>157</v>
      </c>
      <c r="F40" s="152">
        <f t="shared" si="0"/>
        <v>1.3083333333333333</v>
      </c>
      <c r="G40" s="153" t="str">
        <f t="shared" si="1"/>
        <v>GRAMAS</v>
      </c>
    </row>
    <row r="41" spans="1:9" ht="18" customHeight="1" x14ac:dyDescent="0.25">
      <c r="A41" s="52">
        <v>39</v>
      </c>
      <c r="B41" s="53" t="s">
        <v>255</v>
      </c>
      <c r="C41" s="56">
        <v>205</v>
      </c>
      <c r="D41" s="51" t="s">
        <v>65</v>
      </c>
      <c r="E41" s="57">
        <v>420</v>
      </c>
      <c r="F41" s="152">
        <f t="shared" si="0"/>
        <v>2.0487804878048781</v>
      </c>
      <c r="G41" s="153" t="str">
        <f t="shared" si="1"/>
        <v>GRAMAS</v>
      </c>
    </row>
    <row r="42" spans="1:9" ht="18" customHeight="1" x14ac:dyDescent="0.25">
      <c r="A42" s="52">
        <v>40</v>
      </c>
      <c r="B42" s="53" t="s">
        <v>256</v>
      </c>
      <c r="C42" s="56">
        <v>300</v>
      </c>
      <c r="D42" s="51" t="s">
        <v>69</v>
      </c>
      <c r="E42" s="57">
        <v>80</v>
      </c>
      <c r="F42" s="152">
        <f t="shared" si="0"/>
        <v>0.26666666666666666</v>
      </c>
      <c r="G42" s="153" t="str">
        <f t="shared" si="1"/>
        <v>ML</v>
      </c>
    </row>
    <row r="43" spans="1:9" ht="18" customHeight="1" x14ac:dyDescent="0.25">
      <c r="A43" s="52">
        <v>41</v>
      </c>
      <c r="B43" s="53" t="s">
        <v>257</v>
      </c>
      <c r="C43" s="56">
        <v>140</v>
      </c>
      <c r="D43" s="51" t="s">
        <v>69</v>
      </c>
      <c r="E43" s="57">
        <v>90</v>
      </c>
      <c r="F43" s="152">
        <f t="shared" si="0"/>
        <v>0.6428571428571429</v>
      </c>
      <c r="G43" s="153" t="str">
        <f t="shared" si="1"/>
        <v>ML</v>
      </c>
      <c r="I43" s="49"/>
    </row>
    <row r="44" spans="1:9" ht="18" customHeight="1" x14ac:dyDescent="0.25">
      <c r="A44" s="52">
        <v>42</v>
      </c>
      <c r="B44" s="53" t="s">
        <v>258</v>
      </c>
      <c r="C44" s="56">
        <v>120</v>
      </c>
      <c r="D44" s="51" t="s">
        <v>65</v>
      </c>
      <c r="E44" s="57">
        <v>92</v>
      </c>
      <c r="F44" s="152">
        <f t="shared" si="0"/>
        <v>0.76666666666666672</v>
      </c>
      <c r="G44" s="153" t="str">
        <f t="shared" si="1"/>
        <v>GRAMAS</v>
      </c>
    </row>
    <row r="45" spans="1:9" ht="18" customHeight="1" x14ac:dyDescent="0.25">
      <c r="A45" s="52">
        <v>43</v>
      </c>
      <c r="B45" s="53" t="s">
        <v>259</v>
      </c>
      <c r="C45" s="56">
        <v>45</v>
      </c>
      <c r="D45" s="51" t="s">
        <v>65</v>
      </c>
      <c r="E45" s="57">
        <v>58</v>
      </c>
      <c r="F45" s="152">
        <f t="shared" si="0"/>
        <v>1.288888888888889</v>
      </c>
      <c r="G45" s="153" t="str">
        <f t="shared" si="1"/>
        <v>GRAMAS</v>
      </c>
    </row>
    <row r="46" spans="1:9" ht="18" customHeight="1" x14ac:dyDescent="0.25">
      <c r="A46" s="52">
        <v>44</v>
      </c>
      <c r="B46" s="53" t="s">
        <v>260</v>
      </c>
      <c r="C46" s="56">
        <v>45</v>
      </c>
      <c r="D46" s="51" t="s">
        <v>65</v>
      </c>
      <c r="E46" s="57">
        <v>58</v>
      </c>
      <c r="F46" s="152">
        <f t="shared" si="0"/>
        <v>1.288888888888889</v>
      </c>
      <c r="G46" s="153" t="str">
        <f t="shared" si="1"/>
        <v>GRAMAS</v>
      </c>
    </row>
    <row r="47" spans="1:9" ht="18" customHeight="1" x14ac:dyDescent="0.25">
      <c r="A47" s="52">
        <v>45</v>
      </c>
      <c r="B47" s="53" t="s">
        <v>261</v>
      </c>
      <c r="C47" s="56">
        <v>45</v>
      </c>
      <c r="D47" s="51" t="s">
        <v>65</v>
      </c>
      <c r="E47" s="57">
        <v>62</v>
      </c>
      <c r="F47" s="152">
        <f t="shared" si="0"/>
        <v>1.3777777777777778</v>
      </c>
      <c r="G47" s="153" t="str">
        <f t="shared" si="1"/>
        <v>GRAMAS</v>
      </c>
    </row>
    <row r="48" spans="1:9" ht="18" customHeight="1" x14ac:dyDescent="0.25">
      <c r="A48" s="52">
        <v>46</v>
      </c>
      <c r="B48" s="53" t="s">
        <v>262</v>
      </c>
      <c r="C48" s="56">
        <v>45</v>
      </c>
      <c r="D48" s="51" t="s">
        <v>69</v>
      </c>
      <c r="E48" s="57">
        <v>62</v>
      </c>
      <c r="F48" s="152">
        <f t="shared" si="0"/>
        <v>1.3777777777777778</v>
      </c>
      <c r="G48" s="153" t="str">
        <f t="shared" si="1"/>
        <v>ML</v>
      </c>
    </row>
    <row r="49" spans="1:7" ht="18" customHeight="1" x14ac:dyDescent="0.25">
      <c r="A49" s="52">
        <v>47</v>
      </c>
      <c r="B49" s="53" t="s">
        <v>263</v>
      </c>
      <c r="C49" s="56">
        <v>45</v>
      </c>
      <c r="D49" s="51" t="s">
        <v>69</v>
      </c>
      <c r="E49" s="57">
        <v>105</v>
      </c>
      <c r="F49" s="152">
        <f t="shared" si="0"/>
        <v>2.3333333333333335</v>
      </c>
      <c r="G49" s="153" t="str">
        <f t="shared" si="1"/>
        <v>ML</v>
      </c>
    </row>
    <row r="50" spans="1:7" ht="18" customHeight="1" x14ac:dyDescent="0.25">
      <c r="A50" s="52">
        <v>48</v>
      </c>
      <c r="B50" s="53" t="s">
        <v>264</v>
      </c>
      <c r="C50" s="56">
        <v>45</v>
      </c>
      <c r="D50" s="51" t="s">
        <v>65</v>
      </c>
      <c r="E50" s="57">
        <v>62</v>
      </c>
      <c r="F50" s="152">
        <f t="shared" si="0"/>
        <v>1.3777777777777778</v>
      </c>
      <c r="G50" s="153" t="str">
        <f t="shared" si="1"/>
        <v>GRAMAS</v>
      </c>
    </row>
    <row r="51" spans="1:7" ht="18" customHeight="1" x14ac:dyDescent="0.25">
      <c r="A51" s="52">
        <v>49</v>
      </c>
      <c r="B51" s="53" t="s">
        <v>265</v>
      </c>
      <c r="C51" s="56">
        <v>30</v>
      </c>
      <c r="D51" s="51" t="s">
        <v>151</v>
      </c>
      <c r="E51" s="57">
        <v>675</v>
      </c>
      <c r="F51" s="152">
        <f t="shared" si="0"/>
        <v>22.5</v>
      </c>
      <c r="G51" s="153" t="str">
        <f t="shared" si="1"/>
        <v>UNID</v>
      </c>
    </row>
    <row r="52" spans="1:7" ht="18" customHeight="1" x14ac:dyDescent="0.25">
      <c r="A52" s="52">
        <v>50</v>
      </c>
      <c r="B52" s="53" t="s">
        <v>266</v>
      </c>
      <c r="C52" s="56">
        <v>200</v>
      </c>
      <c r="D52" s="51" t="s">
        <v>65</v>
      </c>
      <c r="E52" s="57">
        <v>179</v>
      </c>
      <c r="F52" s="152">
        <f t="shared" si="0"/>
        <v>0.89500000000000002</v>
      </c>
      <c r="G52" s="153" t="str">
        <f t="shared" si="1"/>
        <v>GRAMAS</v>
      </c>
    </row>
    <row r="53" spans="1:7" ht="18" customHeight="1" x14ac:dyDescent="0.25">
      <c r="A53" s="52">
        <v>51</v>
      </c>
      <c r="B53" s="53" t="s">
        <v>267</v>
      </c>
      <c r="C53" s="56">
        <v>1</v>
      </c>
      <c r="D53" s="51" t="s">
        <v>151</v>
      </c>
      <c r="E53" s="57">
        <v>42.1</v>
      </c>
      <c r="F53" s="152">
        <f t="shared" si="0"/>
        <v>42.1</v>
      </c>
      <c r="G53" s="153" t="str">
        <f t="shared" si="1"/>
        <v>UNID</v>
      </c>
    </row>
    <row r="54" spans="1:7" ht="18" customHeight="1" x14ac:dyDescent="0.25">
      <c r="A54" s="52">
        <v>52</v>
      </c>
      <c r="B54" s="53" t="s">
        <v>268</v>
      </c>
      <c r="C54" s="56">
        <v>1</v>
      </c>
      <c r="D54" s="51" t="s">
        <v>151</v>
      </c>
      <c r="E54" s="57">
        <v>22.01</v>
      </c>
      <c r="F54" s="152">
        <f t="shared" si="0"/>
        <v>22.01</v>
      </c>
      <c r="G54" s="153" t="str">
        <f t="shared" si="1"/>
        <v>UNID</v>
      </c>
    </row>
    <row r="55" spans="1:7" ht="18" customHeight="1" x14ac:dyDescent="0.25">
      <c r="A55" s="52">
        <v>53</v>
      </c>
      <c r="B55" s="53" t="s">
        <v>269</v>
      </c>
      <c r="C55" s="56">
        <v>1</v>
      </c>
      <c r="D55" s="51" t="s">
        <v>151</v>
      </c>
      <c r="E55" s="57">
        <v>37</v>
      </c>
      <c r="F55" s="152">
        <f t="shared" si="0"/>
        <v>37</v>
      </c>
      <c r="G55" s="153" t="str">
        <f t="shared" si="1"/>
        <v>UNID</v>
      </c>
    </row>
    <row r="56" spans="1:7" ht="18" customHeight="1" x14ac:dyDescent="0.25">
      <c r="A56" s="52">
        <v>54</v>
      </c>
      <c r="B56" s="53" t="s">
        <v>270</v>
      </c>
      <c r="C56" s="56">
        <v>1</v>
      </c>
      <c r="D56" s="51" t="s">
        <v>151</v>
      </c>
      <c r="E56" s="57">
        <v>34.200000000000003</v>
      </c>
      <c r="F56" s="152">
        <f t="shared" si="0"/>
        <v>34.200000000000003</v>
      </c>
      <c r="G56" s="153" t="str">
        <f t="shared" si="1"/>
        <v>UNID</v>
      </c>
    </row>
    <row r="57" spans="1:7" ht="18" customHeight="1" x14ac:dyDescent="0.25">
      <c r="A57" s="52">
        <v>55</v>
      </c>
      <c r="B57" s="53" t="s">
        <v>271</v>
      </c>
      <c r="C57" s="56">
        <v>1</v>
      </c>
      <c r="D57" s="51" t="s">
        <v>151</v>
      </c>
      <c r="E57" s="57">
        <v>96.5</v>
      </c>
      <c r="F57" s="152">
        <f t="shared" si="0"/>
        <v>96.5</v>
      </c>
      <c r="G57" s="153" t="str">
        <f t="shared" si="1"/>
        <v>UNID</v>
      </c>
    </row>
    <row r="58" spans="1:7" ht="18" customHeight="1" x14ac:dyDescent="0.25">
      <c r="A58" s="52">
        <v>56</v>
      </c>
      <c r="B58" s="53" t="s">
        <v>272</v>
      </c>
      <c r="C58" s="56">
        <v>30</v>
      </c>
      <c r="D58" s="51" t="s">
        <v>65</v>
      </c>
      <c r="E58" s="57">
        <v>200</v>
      </c>
      <c r="F58" s="152">
        <f t="shared" si="0"/>
        <v>6.666666666666667</v>
      </c>
      <c r="G58" s="153" t="str">
        <f t="shared" si="1"/>
        <v>GRAMAS</v>
      </c>
    </row>
    <row r="59" spans="1:7" ht="18" customHeight="1" x14ac:dyDescent="0.25">
      <c r="A59" s="52">
        <v>57</v>
      </c>
      <c r="B59" s="53" t="s">
        <v>350</v>
      </c>
      <c r="C59" s="56">
        <v>20</v>
      </c>
      <c r="D59" s="51" t="s">
        <v>151</v>
      </c>
      <c r="E59" s="57">
        <v>794.93</v>
      </c>
      <c r="F59" s="152">
        <f t="shared" si="0"/>
        <v>39.746499999999997</v>
      </c>
      <c r="G59" s="153" t="str">
        <f t="shared" si="1"/>
        <v>UNID</v>
      </c>
    </row>
    <row r="60" spans="1:7" ht="18" customHeight="1" x14ac:dyDescent="0.25">
      <c r="A60" s="52">
        <v>58</v>
      </c>
      <c r="B60" s="53" t="s">
        <v>273</v>
      </c>
      <c r="C60" s="56">
        <v>1000</v>
      </c>
      <c r="D60" s="51" t="s">
        <v>65</v>
      </c>
      <c r="E60" s="57">
        <v>100</v>
      </c>
      <c r="F60" s="152">
        <f t="shared" si="0"/>
        <v>0.1</v>
      </c>
      <c r="G60" s="153" t="str">
        <f t="shared" si="1"/>
        <v>GRAMAS</v>
      </c>
    </row>
    <row r="61" spans="1:7" ht="18" customHeight="1" x14ac:dyDescent="0.25">
      <c r="A61" s="52">
        <v>59</v>
      </c>
      <c r="B61" s="53" t="s">
        <v>367</v>
      </c>
      <c r="C61" s="56">
        <v>1000</v>
      </c>
      <c r="D61" s="51" t="s">
        <v>65</v>
      </c>
      <c r="E61" s="57">
        <v>82.5</v>
      </c>
      <c r="F61" s="152">
        <f t="shared" si="0"/>
        <v>8.2500000000000004E-2</v>
      </c>
      <c r="G61" s="153" t="str">
        <f t="shared" si="1"/>
        <v>GRAMAS</v>
      </c>
    </row>
    <row r="62" spans="1:7" ht="18" customHeight="1" x14ac:dyDescent="0.25">
      <c r="A62" s="52">
        <v>60</v>
      </c>
      <c r="B62" s="53" t="s">
        <v>359</v>
      </c>
      <c r="C62" s="56">
        <v>30000</v>
      </c>
      <c r="D62" s="51" t="s">
        <v>65</v>
      </c>
      <c r="E62" s="57">
        <v>120</v>
      </c>
      <c r="F62" s="152">
        <f t="shared" si="0"/>
        <v>4.0000000000000001E-3</v>
      </c>
      <c r="G62" s="153" t="str">
        <f t="shared" si="1"/>
        <v>GRAMAS</v>
      </c>
    </row>
    <row r="63" spans="1:7" ht="18" customHeight="1" x14ac:dyDescent="0.25">
      <c r="A63" s="52">
        <v>61</v>
      </c>
      <c r="B63" s="53" t="s">
        <v>274</v>
      </c>
      <c r="C63" s="56">
        <v>30000</v>
      </c>
      <c r="D63" s="51" t="s">
        <v>65</v>
      </c>
      <c r="E63" s="57">
        <v>120</v>
      </c>
      <c r="F63" s="152">
        <f t="shared" si="0"/>
        <v>4.0000000000000001E-3</v>
      </c>
      <c r="G63" s="153" t="str">
        <f t="shared" si="1"/>
        <v>GRAMAS</v>
      </c>
    </row>
    <row r="64" spans="1:7" ht="18" customHeight="1" x14ac:dyDescent="0.25">
      <c r="A64" s="52">
        <v>62</v>
      </c>
      <c r="B64" s="53" t="s">
        <v>275</v>
      </c>
      <c r="C64" s="56">
        <v>30000</v>
      </c>
      <c r="D64" s="51" t="s">
        <v>65</v>
      </c>
      <c r="E64" s="57">
        <v>120</v>
      </c>
      <c r="F64" s="152">
        <f t="shared" si="0"/>
        <v>4.0000000000000001E-3</v>
      </c>
      <c r="G64" s="153" t="str">
        <f t="shared" si="1"/>
        <v>GRAMAS</v>
      </c>
    </row>
    <row r="65" spans="1:8" ht="18" customHeight="1" x14ac:dyDescent="0.25">
      <c r="A65" s="52">
        <v>63</v>
      </c>
      <c r="B65" s="53" t="s">
        <v>276</v>
      </c>
      <c r="C65" s="56">
        <v>30000</v>
      </c>
      <c r="D65" s="51" t="s">
        <v>65</v>
      </c>
      <c r="E65" s="57">
        <v>120</v>
      </c>
      <c r="F65" s="152">
        <f t="shared" si="0"/>
        <v>4.0000000000000001E-3</v>
      </c>
      <c r="G65" s="153" t="str">
        <f t="shared" si="1"/>
        <v>GRAMAS</v>
      </c>
    </row>
    <row r="66" spans="1:8" ht="18" customHeight="1" x14ac:dyDescent="0.25">
      <c r="A66" s="52">
        <v>64</v>
      </c>
      <c r="B66" s="53" t="s">
        <v>277</v>
      </c>
      <c r="C66" s="56">
        <v>1</v>
      </c>
      <c r="D66" s="51" t="s">
        <v>151</v>
      </c>
      <c r="E66" s="57">
        <v>20</v>
      </c>
      <c r="F66" s="152">
        <f t="shared" si="0"/>
        <v>20</v>
      </c>
      <c r="G66" s="153" t="str">
        <f t="shared" si="1"/>
        <v>UNID</v>
      </c>
    </row>
    <row r="67" spans="1:8" ht="18" customHeight="1" x14ac:dyDescent="0.25">
      <c r="A67" s="52">
        <v>65</v>
      </c>
      <c r="B67" s="53" t="s">
        <v>342</v>
      </c>
      <c r="C67" s="56">
        <v>30</v>
      </c>
      <c r="D67" s="51" t="s">
        <v>69</v>
      </c>
      <c r="E67" s="57">
        <v>120</v>
      </c>
      <c r="F67" s="152">
        <f t="shared" si="0"/>
        <v>4</v>
      </c>
      <c r="G67" s="153" t="str">
        <f t="shared" si="1"/>
        <v>ML</v>
      </c>
    </row>
    <row r="68" spans="1:8" ht="18" customHeight="1" x14ac:dyDescent="0.25">
      <c r="A68" s="52">
        <v>66</v>
      </c>
      <c r="B68" s="53" t="s">
        <v>349</v>
      </c>
      <c r="C68" s="56">
        <v>10</v>
      </c>
      <c r="D68" s="51" t="s">
        <v>151</v>
      </c>
      <c r="E68" s="57">
        <v>824.93</v>
      </c>
      <c r="F68" s="152">
        <f t="shared" ref="F68:F86" si="2">IF(E68="","",E68/C68)</f>
        <v>82.492999999999995</v>
      </c>
      <c r="G68" s="153" t="str">
        <f t="shared" ref="G68:G86" si="3">D68</f>
        <v>UNID</v>
      </c>
      <c r="H68" s="50"/>
    </row>
    <row r="69" spans="1:8" ht="18" customHeight="1" x14ac:dyDescent="0.25">
      <c r="A69" s="52">
        <v>67</v>
      </c>
      <c r="B69" s="53" t="s">
        <v>353</v>
      </c>
      <c r="C69" s="56">
        <v>6</v>
      </c>
      <c r="D69" s="51" t="s">
        <v>151</v>
      </c>
      <c r="E69" s="57">
        <v>517</v>
      </c>
      <c r="F69" s="152">
        <f t="shared" si="2"/>
        <v>86.166666666666671</v>
      </c>
      <c r="G69" s="153" t="str">
        <f t="shared" si="3"/>
        <v>UNID</v>
      </c>
    </row>
    <row r="70" spans="1:8" ht="18" customHeight="1" x14ac:dyDescent="0.25">
      <c r="A70" s="52">
        <v>68</v>
      </c>
      <c r="B70" s="53" t="s">
        <v>355</v>
      </c>
      <c r="C70" s="56">
        <v>20</v>
      </c>
      <c r="D70" s="51" t="s">
        <v>151</v>
      </c>
      <c r="E70" s="57">
        <v>569.69000000000005</v>
      </c>
      <c r="F70" s="152">
        <f t="shared" si="2"/>
        <v>28.484500000000004</v>
      </c>
      <c r="G70" s="153" t="str">
        <f t="shared" si="3"/>
        <v>UNID</v>
      </c>
      <c r="H70" s="50"/>
    </row>
    <row r="71" spans="1:8" ht="18" customHeight="1" x14ac:dyDescent="0.25">
      <c r="A71" s="52">
        <v>69</v>
      </c>
      <c r="B71" s="53" t="s">
        <v>360</v>
      </c>
      <c r="C71" s="56">
        <v>30</v>
      </c>
      <c r="D71" s="51" t="s">
        <v>65</v>
      </c>
      <c r="E71" s="57">
        <v>179.93</v>
      </c>
      <c r="F71" s="152">
        <f t="shared" si="2"/>
        <v>5.9976666666666665</v>
      </c>
      <c r="G71" s="153" t="str">
        <f t="shared" si="3"/>
        <v>GRAMAS</v>
      </c>
    </row>
    <row r="72" spans="1:8" ht="18" customHeight="1" x14ac:dyDescent="0.25">
      <c r="A72" s="52">
        <v>70</v>
      </c>
      <c r="B72" s="53" t="s">
        <v>361</v>
      </c>
      <c r="C72" s="56">
        <v>100</v>
      </c>
      <c r="D72" s="51" t="s">
        <v>69</v>
      </c>
      <c r="E72" s="57">
        <v>89.93</v>
      </c>
      <c r="F72" s="152">
        <f t="shared" si="2"/>
        <v>0.8993000000000001</v>
      </c>
      <c r="G72" s="153" t="str">
        <f t="shared" si="3"/>
        <v>ML</v>
      </c>
    </row>
    <row r="73" spans="1:8" ht="18" customHeight="1" x14ac:dyDescent="0.25">
      <c r="A73" s="52">
        <v>71</v>
      </c>
      <c r="B73" s="53" t="s">
        <v>362</v>
      </c>
      <c r="C73" s="56">
        <v>1000</v>
      </c>
      <c r="D73" s="51" t="s">
        <v>69</v>
      </c>
      <c r="E73" s="57">
        <v>82.43</v>
      </c>
      <c r="F73" s="152">
        <f t="shared" si="2"/>
        <v>8.2430000000000003E-2</v>
      </c>
      <c r="G73" s="153" t="str">
        <f t="shared" si="3"/>
        <v>ML</v>
      </c>
    </row>
    <row r="74" spans="1:8" ht="18" customHeight="1" x14ac:dyDescent="0.25">
      <c r="A74" s="52">
        <v>72</v>
      </c>
      <c r="B74" s="53" t="s">
        <v>363</v>
      </c>
      <c r="C74" s="56">
        <v>120</v>
      </c>
      <c r="D74" s="51" t="s">
        <v>65</v>
      </c>
      <c r="E74" s="57">
        <v>71.930000000000007</v>
      </c>
      <c r="F74" s="152">
        <f t="shared" si="2"/>
        <v>0.59941666666666671</v>
      </c>
      <c r="G74" s="153" t="str">
        <f t="shared" si="3"/>
        <v>GRAMAS</v>
      </c>
    </row>
    <row r="75" spans="1:8" ht="18" customHeight="1" x14ac:dyDescent="0.25">
      <c r="A75" s="52">
        <v>73</v>
      </c>
      <c r="B75" s="53" t="s">
        <v>364</v>
      </c>
      <c r="C75" s="56">
        <v>30</v>
      </c>
      <c r="D75" s="51" t="s">
        <v>69</v>
      </c>
      <c r="E75" s="57">
        <v>110</v>
      </c>
      <c r="F75" s="152">
        <f t="shared" si="2"/>
        <v>3.6666666666666665</v>
      </c>
      <c r="G75" s="153" t="str">
        <f t="shared" si="3"/>
        <v>ML</v>
      </c>
    </row>
    <row r="76" spans="1:8" ht="18" customHeight="1" x14ac:dyDescent="0.25">
      <c r="A76" s="52">
        <v>74</v>
      </c>
      <c r="B76" s="53" t="s">
        <v>368</v>
      </c>
      <c r="C76" s="56">
        <v>100</v>
      </c>
      <c r="D76" s="51" t="s">
        <v>71</v>
      </c>
      <c r="E76" s="57">
        <v>5</v>
      </c>
      <c r="F76" s="152">
        <f t="shared" si="2"/>
        <v>0.05</v>
      </c>
      <c r="G76" s="153" t="str">
        <f t="shared" si="3"/>
        <v>CM</v>
      </c>
    </row>
    <row r="77" spans="1:8" ht="18" customHeight="1" x14ac:dyDescent="0.25">
      <c r="A77" s="52">
        <v>75</v>
      </c>
      <c r="B77" s="53" t="s">
        <v>371</v>
      </c>
      <c r="C77" s="56">
        <v>7</v>
      </c>
      <c r="D77" s="51" t="s">
        <v>151</v>
      </c>
      <c r="E77" s="57">
        <v>10</v>
      </c>
      <c r="F77" s="152">
        <f t="shared" si="2"/>
        <v>1.4285714285714286</v>
      </c>
      <c r="G77" s="153" t="str">
        <f t="shared" si="3"/>
        <v>UNID</v>
      </c>
    </row>
    <row r="78" spans="1:8" ht="18" customHeight="1" x14ac:dyDescent="0.25">
      <c r="A78" s="52">
        <v>76</v>
      </c>
      <c r="B78" s="53" t="s">
        <v>372</v>
      </c>
      <c r="C78" s="56">
        <v>100</v>
      </c>
      <c r="D78" s="51" t="s">
        <v>151</v>
      </c>
      <c r="E78" s="57">
        <v>192</v>
      </c>
      <c r="F78" s="152">
        <f t="shared" si="2"/>
        <v>1.92</v>
      </c>
      <c r="G78" s="153" t="str">
        <f t="shared" si="3"/>
        <v>UNID</v>
      </c>
    </row>
    <row r="79" spans="1:8" ht="18" customHeight="1" x14ac:dyDescent="0.25">
      <c r="A79" s="52">
        <v>77</v>
      </c>
      <c r="B79" s="53"/>
      <c r="C79" s="56"/>
      <c r="D79" s="51"/>
      <c r="E79" s="57"/>
      <c r="F79" s="152" t="str">
        <f t="shared" si="2"/>
        <v/>
      </c>
      <c r="G79" s="153">
        <f t="shared" si="3"/>
        <v>0</v>
      </c>
    </row>
    <row r="80" spans="1:8" ht="18" customHeight="1" x14ac:dyDescent="0.25">
      <c r="A80" s="52">
        <v>78</v>
      </c>
      <c r="B80" s="53" t="s">
        <v>278</v>
      </c>
      <c r="C80" s="56">
        <v>3800</v>
      </c>
      <c r="D80" s="51" t="s">
        <v>71</v>
      </c>
      <c r="E80" s="57">
        <v>11.99</v>
      </c>
      <c r="F80" s="152">
        <f t="shared" si="2"/>
        <v>3.1552631578947369E-3</v>
      </c>
      <c r="G80" s="153" t="str">
        <f t="shared" si="3"/>
        <v>CM</v>
      </c>
    </row>
    <row r="81" spans="1:7" ht="18" customHeight="1" x14ac:dyDescent="0.25">
      <c r="A81" s="52">
        <v>79</v>
      </c>
      <c r="B81" s="53" t="s">
        <v>279</v>
      </c>
      <c r="C81" s="56">
        <v>1</v>
      </c>
      <c r="D81" s="51" t="s">
        <v>151</v>
      </c>
      <c r="E81" s="57">
        <v>6.56</v>
      </c>
      <c r="F81" s="152">
        <f t="shared" si="2"/>
        <v>6.56</v>
      </c>
      <c r="G81" s="153" t="str">
        <f t="shared" si="3"/>
        <v>UNID</v>
      </c>
    </row>
    <row r="82" spans="1:7" ht="18" customHeight="1" x14ac:dyDescent="0.25">
      <c r="A82" s="52">
        <v>80</v>
      </c>
      <c r="B82" s="53" t="s">
        <v>280</v>
      </c>
      <c r="C82" s="56">
        <v>20</v>
      </c>
      <c r="D82" s="51" t="s">
        <v>151</v>
      </c>
      <c r="E82" s="57">
        <v>142.43</v>
      </c>
      <c r="F82" s="152">
        <f t="shared" si="2"/>
        <v>7.1215000000000002</v>
      </c>
      <c r="G82" s="153" t="str">
        <f t="shared" si="3"/>
        <v>UNID</v>
      </c>
    </row>
    <row r="83" spans="1:7" ht="18" customHeight="1" x14ac:dyDescent="0.25">
      <c r="A83" s="52">
        <v>81</v>
      </c>
      <c r="B83" s="53" t="s">
        <v>281</v>
      </c>
      <c r="C83" s="56">
        <v>15</v>
      </c>
      <c r="D83" s="51" t="s">
        <v>65</v>
      </c>
      <c r="E83" s="57">
        <v>84</v>
      </c>
      <c r="F83" s="152">
        <f t="shared" si="2"/>
        <v>5.6</v>
      </c>
      <c r="G83" s="153" t="str">
        <f t="shared" si="3"/>
        <v>GRAMAS</v>
      </c>
    </row>
    <row r="84" spans="1:7" ht="18" customHeight="1" x14ac:dyDescent="0.25">
      <c r="A84" s="52">
        <v>82</v>
      </c>
      <c r="B84" s="53" t="s">
        <v>384</v>
      </c>
      <c r="C84" s="56">
        <v>60</v>
      </c>
      <c r="D84" s="51" t="s">
        <v>69</v>
      </c>
      <c r="E84" s="57">
        <v>126</v>
      </c>
      <c r="F84" s="152">
        <f t="shared" si="2"/>
        <v>2.1</v>
      </c>
      <c r="G84" s="153" t="str">
        <f t="shared" si="3"/>
        <v>ML</v>
      </c>
    </row>
    <row r="85" spans="1:7" ht="18" customHeight="1" x14ac:dyDescent="0.25">
      <c r="A85" s="52">
        <v>83</v>
      </c>
      <c r="B85" s="53" t="s">
        <v>282</v>
      </c>
      <c r="C85" s="56">
        <v>100</v>
      </c>
      <c r="D85" s="51" t="s">
        <v>151</v>
      </c>
      <c r="E85" s="57">
        <v>45</v>
      </c>
      <c r="F85" s="152">
        <f t="shared" si="2"/>
        <v>0.45</v>
      </c>
      <c r="G85" s="153" t="str">
        <f t="shared" si="3"/>
        <v>UNID</v>
      </c>
    </row>
    <row r="86" spans="1:7" ht="18" customHeight="1" x14ac:dyDescent="0.25">
      <c r="A86" s="52">
        <v>84</v>
      </c>
      <c r="B86" s="53" t="s">
        <v>283</v>
      </c>
      <c r="C86" s="56">
        <v>120</v>
      </c>
      <c r="D86" s="51" t="s">
        <v>69</v>
      </c>
      <c r="E86" s="57">
        <v>53</v>
      </c>
      <c r="F86" s="152">
        <f t="shared" si="2"/>
        <v>0.44166666666666665</v>
      </c>
      <c r="G86" s="153" t="str">
        <f t="shared" si="3"/>
        <v>ML</v>
      </c>
    </row>
    <row r="87" spans="1:7" ht="18" customHeight="1" x14ac:dyDescent="0.25">
      <c r="A87" s="52">
        <v>85</v>
      </c>
      <c r="B87" s="53" t="s">
        <v>373</v>
      </c>
      <c r="C87" s="56">
        <v>60</v>
      </c>
      <c r="D87" s="51" t="s">
        <v>65</v>
      </c>
      <c r="E87" s="57">
        <v>57</v>
      </c>
      <c r="F87" s="152">
        <f t="shared" ref="F87:F131" si="4">IF(E87="","",E87/C87)</f>
        <v>0.95</v>
      </c>
      <c r="G87" s="153" t="str">
        <f t="shared" ref="G87:G131" si="5">D87</f>
        <v>GRAMAS</v>
      </c>
    </row>
    <row r="88" spans="1:7" ht="18" customHeight="1" x14ac:dyDescent="0.25">
      <c r="A88" s="52">
        <v>86</v>
      </c>
      <c r="B88" s="53" t="s">
        <v>374</v>
      </c>
      <c r="C88" s="56">
        <v>150</v>
      </c>
      <c r="D88" s="51" t="s">
        <v>65</v>
      </c>
      <c r="E88" s="57">
        <v>82</v>
      </c>
      <c r="F88" s="152">
        <f t="shared" si="4"/>
        <v>0.54666666666666663</v>
      </c>
      <c r="G88" s="153" t="str">
        <f t="shared" si="5"/>
        <v>GRAMAS</v>
      </c>
    </row>
    <row r="89" spans="1:7" ht="18" customHeight="1" x14ac:dyDescent="0.25">
      <c r="A89" s="52">
        <v>87</v>
      </c>
      <c r="B89" s="53" t="s">
        <v>375</v>
      </c>
      <c r="C89" s="56">
        <v>350</v>
      </c>
      <c r="D89" s="51" t="s">
        <v>69</v>
      </c>
      <c r="E89" s="57">
        <v>63</v>
      </c>
      <c r="F89" s="152">
        <f t="shared" si="4"/>
        <v>0.18</v>
      </c>
      <c r="G89" s="153" t="str">
        <f t="shared" si="5"/>
        <v>ML</v>
      </c>
    </row>
    <row r="90" spans="1:7" ht="18" customHeight="1" x14ac:dyDescent="0.25">
      <c r="A90" s="52">
        <v>88</v>
      </c>
      <c r="B90" s="53" t="s">
        <v>376</v>
      </c>
      <c r="C90" s="56">
        <v>250</v>
      </c>
      <c r="D90" s="51" t="s">
        <v>65</v>
      </c>
      <c r="E90" s="57">
        <v>70</v>
      </c>
      <c r="F90" s="152">
        <f t="shared" si="4"/>
        <v>0.28000000000000003</v>
      </c>
      <c r="G90" s="153" t="str">
        <f t="shared" si="5"/>
        <v>GRAMAS</v>
      </c>
    </row>
    <row r="91" spans="1:7" ht="18" customHeight="1" x14ac:dyDescent="0.25">
      <c r="A91" s="52">
        <v>89</v>
      </c>
      <c r="B91" s="53" t="s">
        <v>377</v>
      </c>
      <c r="C91" s="56">
        <v>60</v>
      </c>
      <c r="D91" s="51" t="s">
        <v>69</v>
      </c>
      <c r="E91" s="57">
        <v>80</v>
      </c>
      <c r="F91" s="152">
        <f t="shared" si="4"/>
        <v>1.3333333333333333</v>
      </c>
      <c r="G91" s="153" t="str">
        <f t="shared" si="5"/>
        <v>ML</v>
      </c>
    </row>
    <row r="92" spans="1:7" ht="18" customHeight="1" x14ac:dyDescent="0.25">
      <c r="A92" s="52">
        <v>90</v>
      </c>
      <c r="B92" s="53" t="s">
        <v>378</v>
      </c>
      <c r="C92" s="56">
        <v>500</v>
      </c>
      <c r="D92" s="51" t="s">
        <v>69</v>
      </c>
      <c r="E92" s="57">
        <v>45</v>
      </c>
      <c r="F92" s="152">
        <f t="shared" si="4"/>
        <v>0.09</v>
      </c>
      <c r="G92" s="153" t="str">
        <f t="shared" si="5"/>
        <v>ML</v>
      </c>
    </row>
    <row r="93" spans="1:7" ht="18" customHeight="1" x14ac:dyDescent="0.25">
      <c r="A93" s="52">
        <v>91</v>
      </c>
      <c r="B93" s="53"/>
      <c r="C93" s="56"/>
      <c r="D93" s="51"/>
      <c r="E93" s="57"/>
      <c r="F93" s="152" t="str">
        <f t="shared" si="4"/>
        <v/>
      </c>
      <c r="G93" s="153">
        <f t="shared" si="5"/>
        <v>0</v>
      </c>
    </row>
    <row r="94" spans="1:7" ht="18" customHeight="1" x14ac:dyDescent="0.25">
      <c r="A94" s="52">
        <v>92</v>
      </c>
      <c r="B94" s="53"/>
      <c r="C94" s="56"/>
      <c r="D94" s="51"/>
      <c r="E94" s="57"/>
      <c r="F94" s="152" t="str">
        <f t="shared" si="4"/>
        <v/>
      </c>
      <c r="G94" s="153">
        <f t="shared" si="5"/>
        <v>0</v>
      </c>
    </row>
    <row r="95" spans="1:7" ht="18" customHeight="1" x14ac:dyDescent="0.25">
      <c r="A95" s="52">
        <v>93</v>
      </c>
      <c r="B95" s="53"/>
      <c r="C95" s="56"/>
      <c r="D95" s="51"/>
      <c r="E95" s="57"/>
      <c r="F95" s="152" t="str">
        <f t="shared" si="4"/>
        <v/>
      </c>
      <c r="G95" s="153">
        <f t="shared" si="5"/>
        <v>0</v>
      </c>
    </row>
    <row r="96" spans="1:7" ht="18" customHeight="1" x14ac:dyDescent="0.25">
      <c r="A96" s="52">
        <v>94</v>
      </c>
      <c r="B96" s="53"/>
      <c r="C96" s="56"/>
      <c r="D96" s="51"/>
      <c r="E96" s="57"/>
      <c r="F96" s="152" t="str">
        <f t="shared" si="4"/>
        <v/>
      </c>
      <c r="G96" s="153">
        <f t="shared" si="5"/>
        <v>0</v>
      </c>
    </row>
    <row r="97" spans="1:7" ht="18" customHeight="1" x14ac:dyDescent="0.25">
      <c r="A97" s="52">
        <v>95</v>
      </c>
      <c r="B97" s="53"/>
      <c r="C97" s="56"/>
      <c r="D97" s="51"/>
      <c r="E97" s="57"/>
      <c r="F97" s="152" t="str">
        <f t="shared" si="4"/>
        <v/>
      </c>
      <c r="G97" s="153">
        <f t="shared" si="5"/>
        <v>0</v>
      </c>
    </row>
    <row r="98" spans="1:7" ht="18" customHeight="1" x14ac:dyDescent="0.25">
      <c r="A98" s="52">
        <v>96</v>
      </c>
      <c r="B98" s="53"/>
      <c r="C98" s="56"/>
      <c r="D98" s="51"/>
      <c r="E98" s="57"/>
      <c r="F98" s="152" t="str">
        <f t="shared" si="4"/>
        <v/>
      </c>
      <c r="G98" s="153">
        <f t="shared" si="5"/>
        <v>0</v>
      </c>
    </row>
    <row r="99" spans="1:7" ht="18" customHeight="1" x14ac:dyDescent="0.25">
      <c r="A99" s="52">
        <v>98</v>
      </c>
      <c r="B99" s="53"/>
      <c r="C99" s="56"/>
      <c r="D99" s="51"/>
      <c r="E99" s="57"/>
      <c r="F99" s="152" t="str">
        <f t="shared" si="4"/>
        <v/>
      </c>
      <c r="G99" s="153">
        <f t="shared" si="5"/>
        <v>0</v>
      </c>
    </row>
    <row r="100" spans="1:7" ht="18" customHeight="1" x14ac:dyDescent="0.25">
      <c r="A100" s="52">
        <v>99</v>
      </c>
      <c r="B100" s="53"/>
      <c r="C100" s="56"/>
      <c r="D100" s="51"/>
      <c r="E100" s="57"/>
      <c r="F100" s="152" t="str">
        <f t="shared" si="4"/>
        <v/>
      </c>
      <c r="G100" s="153">
        <f t="shared" si="5"/>
        <v>0</v>
      </c>
    </row>
    <row r="101" spans="1:7" ht="18" customHeight="1" x14ac:dyDescent="0.25">
      <c r="A101" s="52">
        <v>100</v>
      </c>
      <c r="B101" s="53"/>
      <c r="C101" s="56"/>
      <c r="D101" s="51"/>
      <c r="E101" s="57"/>
      <c r="F101" s="152" t="str">
        <f t="shared" si="4"/>
        <v/>
      </c>
      <c r="G101" s="153">
        <f t="shared" si="5"/>
        <v>0</v>
      </c>
    </row>
    <row r="102" spans="1:7" ht="18" customHeight="1" x14ac:dyDescent="0.25">
      <c r="A102" s="52">
        <v>101</v>
      </c>
      <c r="B102" s="53"/>
      <c r="C102" s="56"/>
      <c r="D102" s="51"/>
      <c r="E102" s="57"/>
      <c r="F102" s="152" t="str">
        <f t="shared" si="4"/>
        <v/>
      </c>
      <c r="G102" s="153">
        <f t="shared" si="5"/>
        <v>0</v>
      </c>
    </row>
    <row r="103" spans="1:7" ht="18" customHeight="1" x14ac:dyDescent="0.25">
      <c r="A103" s="52">
        <v>102</v>
      </c>
      <c r="B103" s="53"/>
      <c r="C103" s="56"/>
      <c r="D103" s="51"/>
      <c r="E103" s="57"/>
      <c r="F103" s="152" t="str">
        <f t="shared" si="4"/>
        <v/>
      </c>
      <c r="G103" s="153">
        <f t="shared" si="5"/>
        <v>0</v>
      </c>
    </row>
    <row r="104" spans="1:7" ht="18" customHeight="1" x14ac:dyDescent="0.25">
      <c r="A104" s="52">
        <v>103</v>
      </c>
      <c r="B104" s="53"/>
      <c r="C104" s="56"/>
      <c r="D104" s="51"/>
      <c r="E104" s="57"/>
      <c r="F104" s="152" t="str">
        <f t="shared" si="4"/>
        <v/>
      </c>
      <c r="G104" s="153">
        <f t="shared" si="5"/>
        <v>0</v>
      </c>
    </row>
    <row r="105" spans="1:7" ht="18" customHeight="1" x14ac:dyDescent="0.25">
      <c r="A105" s="52">
        <v>104</v>
      </c>
      <c r="B105" s="53"/>
      <c r="C105" s="56"/>
      <c r="D105" s="51"/>
      <c r="E105" s="57"/>
      <c r="F105" s="152" t="str">
        <f t="shared" si="4"/>
        <v/>
      </c>
      <c r="G105" s="153">
        <f t="shared" si="5"/>
        <v>0</v>
      </c>
    </row>
    <row r="106" spans="1:7" ht="18" customHeight="1" x14ac:dyDescent="0.25">
      <c r="A106" s="52">
        <v>105</v>
      </c>
      <c r="B106" s="53"/>
      <c r="C106" s="56"/>
      <c r="D106" s="51"/>
      <c r="E106" s="57"/>
      <c r="F106" s="152" t="str">
        <f t="shared" si="4"/>
        <v/>
      </c>
      <c r="G106" s="153">
        <f t="shared" si="5"/>
        <v>0</v>
      </c>
    </row>
    <row r="107" spans="1:7" ht="18" customHeight="1" x14ac:dyDescent="0.25">
      <c r="A107" s="52">
        <v>106</v>
      </c>
      <c r="B107" s="53"/>
      <c r="C107" s="56"/>
      <c r="D107" s="51"/>
      <c r="E107" s="57"/>
      <c r="F107" s="152" t="str">
        <f t="shared" si="4"/>
        <v/>
      </c>
      <c r="G107" s="153">
        <f t="shared" si="5"/>
        <v>0</v>
      </c>
    </row>
    <row r="108" spans="1:7" ht="18" customHeight="1" x14ac:dyDescent="0.25">
      <c r="A108" s="52">
        <v>107</v>
      </c>
      <c r="B108" s="53"/>
      <c r="C108" s="56"/>
      <c r="D108" s="51"/>
      <c r="E108" s="57"/>
      <c r="F108" s="152" t="str">
        <f t="shared" si="4"/>
        <v/>
      </c>
      <c r="G108" s="153">
        <f t="shared" si="5"/>
        <v>0</v>
      </c>
    </row>
    <row r="109" spans="1:7" ht="18" customHeight="1" x14ac:dyDescent="0.25">
      <c r="A109" s="52">
        <v>108</v>
      </c>
      <c r="B109" s="53"/>
      <c r="C109" s="56"/>
      <c r="D109" s="51"/>
      <c r="E109" s="57"/>
      <c r="F109" s="152" t="str">
        <f t="shared" si="4"/>
        <v/>
      </c>
      <c r="G109" s="153">
        <f t="shared" si="5"/>
        <v>0</v>
      </c>
    </row>
    <row r="110" spans="1:7" ht="18" customHeight="1" x14ac:dyDescent="0.25">
      <c r="A110" s="52">
        <v>109</v>
      </c>
      <c r="B110" s="53"/>
      <c r="C110" s="56"/>
      <c r="D110" s="51"/>
      <c r="E110" s="57"/>
      <c r="F110" s="152" t="str">
        <f t="shared" si="4"/>
        <v/>
      </c>
      <c r="G110" s="153">
        <f t="shared" si="5"/>
        <v>0</v>
      </c>
    </row>
    <row r="111" spans="1:7" ht="18" customHeight="1" x14ac:dyDescent="0.25">
      <c r="A111" s="52">
        <v>110</v>
      </c>
      <c r="B111" s="53"/>
      <c r="C111" s="56"/>
      <c r="D111" s="51"/>
      <c r="E111" s="57"/>
      <c r="F111" s="152" t="str">
        <f t="shared" si="4"/>
        <v/>
      </c>
      <c r="G111" s="153">
        <f t="shared" si="5"/>
        <v>0</v>
      </c>
    </row>
    <row r="112" spans="1:7" ht="18" customHeight="1" x14ac:dyDescent="0.25">
      <c r="A112" s="52">
        <v>111</v>
      </c>
      <c r="B112" s="53"/>
      <c r="C112" s="56"/>
      <c r="D112" s="51"/>
      <c r="E112" s="57"/>
      <c r="F112" s="152" t="str">
        <f t="shared" si="4"/>
        <v/>
      </c>
      <c r="G112" s="153">
        <f t="shared" si="5"/>
        <v>0</v>
      </c>
    </row>
    <row r="113" spans="1:7" ht="18" customHeight="1" x14ac:dyDescent="0.25">
      <c r="A113" s="52">
        <v>112</v>
      </c>
      <c r="B113" s="53"/>
      <c r="C113" s="56"/>
      <c r="D113" s="51"/>
      <c r="E113" s="57"/>
      <c r="F113" s="152" t="str">
        <f t="shared" si="4"/>
        <v/>
      </c>
      <c r="G113" s="153">
        <f t="shared" si="5"/>
        <v>0</v>
      </c>
    </row>
    <row r="114" spans="1:7" ht="18" customHeight="1" x14ac:dyDescent="0.25">
      <c r="A114" s="52">
        <v>113</v>
      </c>
      <c r="B114" s="53"/>
      <c r="C114" s="56"/>
      <c r="D114" s="51"/>
      <c r="E114" s="57"/>
      <c r="F114" s="152" t="str">
        <f t="shared" si="4"/>
        <v/>
      </c>
      <c r="G114" s="153">
        <f t="shared" si="5"/>
        <v>0</v>
      </c>
    </row>
    <row r="115" spans="1:7" ht="18" customHeight="1" x14ac:dyDescent="0.25">
      <c r="A115" s="52">
        <v>114</v>
      </c>
      <c r="B115" s="53"/>
      <c r="C115" s="56"/>
      <c r="D115" s="51"/>
      <c r="E115" s="57"/>
      <c r="F115" s="152" t="str">
        <f t="shared" si="4"/>
        <v/>
      </c>
      <c r="G115" s="153">
        <f t="shared" si="5"/>
        <v>0</v>
      </c>
    </row>
    <row r="116" spans="1:7" ht="18" customHeight="1" x14ac:dyDescent="0.25">
      <c r="A116" s="52">
        <v>115</v>
      </c>
      <c r="B116" s="53"/>
      <c r="C116" s="56"/>
      <c r="D116" s="51"/>
      <c r="E116" s="57"/>
      <c r="F116" s="152" t="str">
        <f t="shared" si="4"/>
        <v/>
      </c>
      <c r="G116" s="153">
        <f t="shared" si="5"/>
        <v>0</v>
      </c>
    </row>
    <row r="117" spans="1:7" ht="18" customHeight="1" x14ac:dyDescent="0.25">
      <c r="A117" s="52">
        <v>116</v>
      </c>
      <c r="B117" s="53"/>
      <c r="C117" s="56"/>
      <c r="D117" s="51"/>
      <c r="E117" s="57"/>
      <c r="F117" s="152" t="str">
        <f t="shared" si="4"/>
        <v/>
      </c>
      <c r="G117" s="153">
        <f t="shared" si="5"/>
        <v>0</v>
      </c>
    </row>
    <row r="118" spans="1:7" ht="18" customHeight="1" x14ac:dyDescent="0.25">
      <c r="A118" s="52">
        <v>117</v>
      </c>
      <c r="B118" s="53"/>
      <c r="C118" s="56"/>
      <c r="D118" s="51"/>
      <c r="E118" s="57"/>
      <c r="F118" s="152" t="str">
        <f t="shared" si="4"/>
        <v/>
      </c>
      <c r="G118" s="153">
        <f t="shared" si="5"/>
        <v>0</v>
      </c>
    </row>
    <row r="119" spans="1:7" ht="18" customHeight="1" x14ac:dyDescent="0.25">
      <c r="A119" s="52">
        <v>118</v>
      </c>
      <c r="B119" s="53"/>
      <c r="C119" s="56"/>
      <c r="D119" s="51"/>
      <c r="E119" s="57"/>
      <c r="F119" s="152" t="str">
        <f t="shared" si="4"/>
        <v/>
      </c>
      <c r="G119" s="153">
        <f t="shared" si="5"/>
        <v>0</v>
      </c>
    </row>
    <row r="120" spans="1:7" ht="18" customHeight="1" x14ac:dyDescent="0.25">
      <c r="A120" s="52">
        <v>119</v>
      </c>
      <c r="B120" s="53"/>
      <c r="C120" s="56"/>
      <c r="D120" s="51"/>
      <c r="E120" s="57"/>
      <c r="F120" s="152" t="str">
        <f t="shared" si="4"/>
        <v/>
      </c>
      <c r="G120" s="153">
        <f t="shared" si="5"/>
        <v>0</v>
      </c>
    </row>
    <row r="121" spans="1:7" ht="18" customHeight="1" x14ac:dyDescent="0.25">
      <c r="A121" s="52">
        <v>120</v>
      </c>
      <c r="B121" s="53"/>
      <c r="C121" s="56"/>
      <c r="D121" s="51"/>
      <c r="E121" s="57"/>
      <c r="F121" s="152" t="str">
        <f t="shared" si="4"/>
        <v/>
      </c>
      <c r="G121" s="153">
        <f t="shared" si="5"/>
        <v>0</v>
      </c>
    </row>
    <row r="122" spans="1:7" ht="18" customHeight="1" x14ac:dyDescent="0.25">
      <c r="A122" s="52">
        <v>121</v>
      </c>
      <c r="B122" s="53"/>
      <c r="C122" s="56"/>
      <c r="D122" s="51"/>
      <c r="E122" s="57"/>
      <c r="F122" s="152" t="str">
        <f t="shared" si="4"/>
        <v/>
      </c>
      <c r="G122" s="153">
        <f t="shared" si="5"/>
        <v>0</v>
      </c>
    </row>
    <row r="123" spans="1:7" ht="18" customHeight="1" x14ac:dyDescent="0.25">
      <c r="A123" s="52">
        <v>122</v>
      </c>
      <c r="B123" s="53"/>
      <c r="C123" s="56"/>
      <c r="D123" s="51"/>
      <c r="E123" s="57"/>
      <c r="F123" s="152" t="str">
        <f t="shared" si="4"/>
        <v/>
      </c>
      <c r="G123" s="153">
        <f t="shared" si="5"/>
        <v>0</v>
      </c>
    </row>
    <row r="124" spans="1:7" ht="18" customHeight="1" x14ac:dyDescent="0.25">
      <c r="A124" s="52">
        <v>123</v>
      </c>
      <c r="B124" s="53"/>
      <c r="C124" s="56"/>
      <c r="D124" s="51"/>
      <c r="E124" s="57"/>
      <c r="F124" s="152" t="str">
        <f t="shared" si="4"/>
        <v/>
      </c>
      <c r="G124" s="153">
        <f t="shared" si="5"/>
        <v>0</v>
      </c>
    </row>
    <row r="125" spans="1:7" ht="18" customHeight="1" x14ac:dyDescent="0.25">
      <c r="A125" s="52">
        <v>124</v>
      </c>
      <c r="B125" s="53"/>
      <c r="C125" s="56"/>
      <c r="D125" s="51"/>
      <c r="E125" s="57"/>
      <c r="F125" s="152" t="str">
        <f t="shared" si="4"/>
        <v/>
      </c>
      <c r="G125" s="153">
        <f t="shared" si="5"/>
        <v>0</v>
      </c>
    </row>
    <row r="126" spans="1:7" ht="18" customHeight="1" x14ac:dyDescent="0.25">
      <c r="A126" s="52">
        <v>125</v>
      </c>
      <c r="B126" s="53"/>
      <c r="C126" s="56"/>
      <c r="D126" s="51"/>
      <c r="E126" s="57"/>
      <c r="F126" s="152" t="str">
        <f t="shared" si="4"/>
        <v/>
      </c>
      <c r="G126" s="153">
        <f t="shared" si="5"/>
        <v>0</v>
      </c>
    </row>
    <row r="127" spans="1:7" ht="18" customHeight="1" x14ac:dyDescent="0.25">
      <c r="A127" s="52">
        <v>126</v>
      </c>
      <c r="B127" s="53"/>
      <c r="C127" s="56"/>
      <c r="D127" s="51"/>
      <c r="E127" s="57"/>
      <c r="F127" s="152" t="str">
        <f t="shared" si="4"/>
        <v/>
      </c>
      <c r="G127" s="153">
        <f t="shared" si="5"/>
        <v>0</v>
      </c>
    </row>
    <row r="128" spans="1:7" ht="18" customHeight="1" x14ac:dyDescent="0.25">
      <c r="A128" s="52">
        <v>127</v>
      </c>
      <c r="B128" s="53"/>
      <c r="C128" s="56"/>
      <c r="D128" s="51"/>
      <c r="E128" s="57"/>
      <c r="F128" s="152" t="str">
        <f t="shared" si="4"/>
        <v/>
      </c>
      <c r="G128" s="153">
        <f t="shared" si="5"/>
        <v>0</v>
      </c>
    </row>
    <row r="129" spans="1:7" ht="18" customHeight="1" x14ac:dyDescent="0.25">
      <c r="A129" s="52">
        <v>128</v>
      </c>
      <c r="B129" s="53"/>
      <c r="C129" s="56"/>
      <c r="D129" s="51"/>
      <c r="E129" s="57"/>
      <c r="F129" s="152" t="str">
        <f t="shared" si="4"/>
        <v/>
      </c>
      <c r="G129" s="153">
        <f t="shared" si="5"/>
        <v>0</v>
      </c>
    </row>
    <row r="130" spans="1:7" ht="18" customHeight="1" x14ac:dyDescent="0.25">
      <c r="A130" s="52">
        <v>129</v>
      </c>
      <c r="B130" s="53"/>
      <c r="C130" s="56"/>
      <c r="D130" s="51"/>
      <c r="E130" s="57"/>
      <c r="F130" s="152" t="str">
        <f t="shared" si="4"/>
        <v/>
      </c>
      <c r="G130" s="153">
        <f t="shared" si="5"/>
        <v>0</v>
      </c>
    </row>
    <row r="131" spans="1:7" ht="18" customHeight="1" x14ac:dyDescent="0.25">
      <c r="A131" s="52">
        <v>130</v>
      </c>
      <c r="B131" s="53"/>
      <c r="C131" s="56"/>
      <c r="D131" s="51"/>
      <c r="E131" s="57"/>
      <c r="F131" s="152" t="str">
        <f t="shared" si="4"/>
        <v/>
      </c>
      <c r="G131" s="153">
        <f t="shared" si="5"/>
        <v>0</v>
      </c>
    </row>
    <row r="132" spans="1:7" ht="18" customHeight="1" x14ac:dyDescent="0.25">
      <c r="A132" s="52">
        <v>131</v>
      </c>
      <c r="B132" s="53"/>
      <c r="C132" s="56"/>
      <c r="D132" s="51"/>
      <c r="E132" s="57"/>
      <c r="F132" s="152" t="str">
        <f t="shared" ref="F132:F195" si="6">IF(E132="","",E132/C132)</f>
        <v/>
      </c>
      <c r="G132" s="153">
        <f t="shared" ref="G132:G195" si="7">D132</f>
        <v>0</v>
      </c>
    </row>
    <row r="133" spans="1:7" ht="18" customHeight="1" x14ac:dyDescent="0.25">
      <c r="A133" s="52">
        <v>132</v>
      </c>
      <c r="B133" s="53"/>
      <c r="C133" s="56"/>
      <c r="D133" s="51"/>
      <c r="E133" s="57"/>
      <c r="F133" s="152" t="str">
        <f t="shared" si="6"/>
        <v/>
      </c>
      <c r="G133" s="153">
        <f t="shared" si="7"/>
        <v>0</v>
      </c>
    </row>
    <row r="134" spans="1:7" ht="18" customHeight="1" x14ac:dyDescent="0.25">
      <c r="A134" s="52">
        <v>133</v>
      </c>
      <c r="B134" s="53"/>
      <c r="C134" s="56"/>
      <c r="D134" s="51"/>
      <c r="E134" s="57"/>
      <c r="F134" s="152" t="str">
        <f t="shared" si="6"/>
        <v/>
      </c>
      <c r="G134" s="153">
        <f t="shared" si="7"/>
        <v>0</v>
      </c>
    </row>
    <row r="135" spans="1:7" ht="18" customHeight="1" x14ac:dyDescent="0.25">
      <c r="A135" s="52">
        <v>134</v>
      </c>
      <c r="B135" s="53"/>
      <c r="C135" s="56"/>
      <c r="D135" s="51"/>
      <c r="E135" s="57"/>
      <c r="F135" s="152" t="str">
        <f t="shared" si="6"/>
        <v/>
      </c>
      <c r="G135" s="153">
        <f t="shared" si="7"/>
        <v>0</v>
      </c>
    </row>
    <row r="136" spans="1:7" ht="18" customHeight="1" x14ac:dyDescent="0.25">
      <c r="A136" s="52">
        <v>135</v>
      </c>
      <c r="B136" s="53"/>
      <c r="C136" s="56"/>
      <c r="D136" s="51"/>
      <c r="E136" s="57"/>
      <c r="F136" s="152" t="str">
        <f t="shared" si="6"/>
        <v/>
      </c>
      <c r="G136" s="153">
        <f t="shared" si="7"/>
        <v>0</v>
      </c>
    </row>
    <row r="137" spans="1:7" ht="18" customHeight="1" x14ac:dyDescent="0.25">
      <c r="A137" s="52">
        <v>136</v>
      </c>
      <c r="B137" s="53"/>
      <c r="C137" s="56"/>
      <c r="D137" s="51"/>
      <c r="E137" s="57"/>
      <c r="F137" s="152" t="str">
        <f t="shared" si="6"/>
        <v/>
      </c>
      <c r="G137" s="153">
        <f t="shared" si="7"/>
        <v>0</v>
      </c>
    </row>
    <row r="138" spans="1:7" ht="18" customHeight="1" x14ac:dyDescent="0.25">
      <c r="A138" s="52">
        <v>137</v>
      </c>
      <c r="B138" s="53"/>
      <c r="C138" s="56"/>
      <c r="D138" s="51"/>
      <c r="E138" s="57"/>
      <c r="F138" s="152" t="str">
        <f t="shared" si="6"/>
        <v/>
      </c>
      <c r="G138" s="153">
        <f t="shared" si="7"/>
        <v>0</v>
      </c>
    </row>
    <row r="139" spans="1:7" ht="18" customHeight="1" x14ac:dyDescent="0.25">
      <c r="A139" s="52">
        <v>138</v>
      </c>
      <c r="B139" s="53"/>
      <c r="C139" s="56"/>
      <c r="D139" s="51"/>
      <c r="E139" s="57"/>
      <c r="F139" s="152" t="str">
        <f t="shared" si="6"/>
        <v/>
      </c>
      <c r="G139" s="153">
        <f t="shared" si="7"/>
        <v>0</v>
      </c>
    </row>
    <row r="140" spans="1:7" ht="18" customHeight="1" x14ac:dyDescent="0.25">
      <c r="A140" s="52">
        <v>139</v>
      </c>
      <c r="B140" s="53"/>
      <c r="C140" s="56"/>
      <c r="D140" s="51"/>
      <c r="E140" s="57"/>
      <c r="F140" s="152" t="str">
        <f t="shared" si="6"/>
        <v/>
      </c>
      <c r="G140" s="153">
        <f t="shared" si="7"/>
        <v>0</v>
      </c>
    </row>
    <row r="141" spans="1:7" ht="18" customHeight="1" x14ac:dyDescent="0.25">
      <c r="A141" s="52">
        <v>140</v>
      </c>
      <c r="B141" s="53"/>
      <c r="C141" s="56"/>
      <c r="D141" s="51"/>
      <c r="E141" s="57"/>
      <c r="F141" s="152" t="str">
        <f t="shared" si="6"/>
        <v/>
      </c>
      <c r="G141" s="153">
        <f t="shared" si="7"/>
        <v>0</v>
      </c>
    </row>
    <row r="142" spans="1:7" ht="18" customHeight="1" x14ac:dyDescent="0.25">
      <c r="A142" s="52">
        <v>141</v>
      </c>
      <c r="B142" s="53"/>
      <c r="C142" s="56"/>
      <c r="D142" s="51"/>
      <c r="E142" s="57"/>
      <c r="F142" s="152" t="str">
        <f t="shared" si="6"/>
        <v/>
      </c>
      <c r="G142" s="153">
        <f t="shared" si="7"/>
        <v>0</v>
      </c>
    </row>
    <row r="143" spans="1:7" ht="18" customHeight="1" x14ac:dyDescent="0.25">
      <c r="A143" s="52">
        <v>142</v>
      </c>
      <c r="B143" s="53"/>
      <c r="C143" s="56"/>
      <c r="D143" s="51"/>
      <c r="E143" s="57"/>
      <c r="F143" s="152" t="str">
        <f t="shared" si="6"/>
        <v/>
      </c>
      <c r="G143" s="153">
        <f t="shared" si="7"/>
        <v>0</v>
      </c>
    </row>
    <row r="144" spans="1:7" ht="18" customHeight="1" x14ac:dyDescent="0.25">
      <c r="A144" s="52">
        <v>143</v>
      </c>
      <c r="B144" s="53"/>
      <c r="C144" s="56"/>
      <c r="D144" s="51"/>
      <c r="E144" s="57"/>
      <c r="F144" s="152" t="str">
        <f t="shared" si="6"/>
        <v/>
      </c>
      <c r="G144" s="153">
        <f t="shared" si="7"/>
        <v>0</v>
      </c>
    </row>
    <row r="145" spans="1:7" ht="18" customHeight="1" x14ac:dyDescent="0.25">
      <c r="A145" s="52">
        <v>144</v>
      </c>
      <c r="B145" s="53"/>
      <c r="C145" s="56"/>
      <c r="D145" s="51"/>
      <c r="E145" s="57"/>
      <c r="F145" s="152" t="str">
        <f t="shared" si="6"/>
        <v/>
      </c>
      <c r="G145" s="153">
        <f t="shared" si="7"/>
        <v>0</v>
      </c>
    </row>
    <row r="146" spans="1:7" ht="18" customHeight="1" x14ac:dyDescent="0.25">
      <c r="A146" s="52">
        <v>145</v>
      </c>
      <c r="B146" s="53"/>
      <c r="C146" s="56"/>
      <c r="D146" s="51"/>
      <c r="E146" s="57"/>
      <c r="F146" s="152" t="str">
        <f t="shared" si="6"/>
        <v/>
      </c>
      <c r="G146" s="153">
        <f t="shared" si="7"/>
        <v>0</v>
      </c>
    </row>
    <row r="147" spans="1:7" ht="18" customHeight="1" x14ac:dyDescent="0.25">
      <c r="A147" s="52">
        <v>146</v>
      </c>
      <c r="B147" s="53"/>
      <c r="C147" s="56"/>
      <c r="D147" s="51"/>
      <c r="E147" s="57"/>
      <c r="F147" s="152" t="str">
        <f t="shared" si="6"/>
        <v/>
      </c>
      <c r="G147" s="153">
        <f t="shared" si="7"/>
        <v>0</v>
      </c>
    </row>
    <row r="148" spans="1:7" ht="18" customHeight="1" x14ac:dyDescent="0.25">
      <c r="A148" s="52">
        <v>147</v>
      </c>
      <c r="B148" s="53"/>
      <c r="C148" s="56"/>
      <c r="D148" s="51"/>
      <c r="E148" s="57"/>
      <c r="F148" s="152" t="str">
        <f t="shared" si="6"/>
        <v/>
      </c>
      <c r="G148" s="153">
        <f t="shared" si="7"/>
        <v>0</v>
      </c>
    </row>
    <row r="149" spans="1:7" ht="18" customHeight="1" x14ac:dyDescent="0.25">
      <c r="A149" s="52">
        <v>148</v>
      </c>
      <c r="B149" s="53"/>
      <c r="C149" s="56"/>
      <c r="D149" s="51"/>
      <c r="E149" s="57"/>
      <c r="F149" s="152" t="str">
        <f t="shared" si="6"/>
        <v/>
      </c>
      <c r="G149" s="153">
        <f t="shared" si="7"/>
        <v>0</v>
      </c>
    </row>
    <row r="150" spans="1:7" ht="18" customHeight="1" x14ac:dyDescent="0.25">
      <c r="A150" s="52">
        <v>149</v>
      </c>
      <c r="B150" s="53"/>
      <c r="C150" s="56"/>
      <c r="D150" s="51"/>
      <c r="E150" s="57"/>
      <c r="F150" s="152" t="str">
        <f t="shared" si="6"/>
        <v/>
      </c>
      <c r="G150" s="153">
        <f t="shared" si="7"/>
        <v>0</v>
      </c>
    </row>
    <row r="151" spans="1:7" ht="18" customHeight="1" x14ac:dyDescent="0.25">
      <c r="A151" s="52">
        <v>150</v>
      </c>
      <c r="B151" s="53"/>
      <c r="C151" s="56"/>
      <c r="D151" s="51"/>
      <c r="E151" s="57"/>
      <c r="F151" s="152" t="str">
        <f t="shared" si="6"/>
        <v/>
      </c>
      <c r="G151" s="153">
        <f t="shared" si="7"/>
        <v>0</v>
      </c>
    </row>
    <row r="152" spans="1:7" ht="18" customHeight="1" x14ac:dyDescent="0.25">
      <c r="A152" s="52">
        <v>151</v>
      </c>
      <c r="B152" s="53"/>
      <c r="C152" s="56"/>
      <c r="D152" s="51"/>
      <c r="E152" s="57"/>
      <c r="F152" s="152" t="str">
        <f t="shared" si="6"/>
        <v/>
      </c>
      <c r="G152" s="153">
        <f t="shared" si="7"/>
        <v>0</v>
      </c>
    </row>
    <row r="153" spans="1:7" ht="18" customHeight="1" x14ac:dyDescent="0.25">
      <c r="A153" s="52">
        <v>152</v>
      </c>
      <c r="B153" s="53"/>
      <c r="C153" s="56"/>
      <c r="D153" s="51"/>
      <c r="E153" s="57"/>
      <c r="F153" s="152" t="str">
        <f t="shared" si="6"/>
        <v/>
      </c>
      <c r="G153" s="153">
        <f t="shared" si="7"/>
        <v>0</v>
      </c>
    </row>
    <row r="154" spans="1:7" ht="18" customHeight="1" x14ac:dyDescent="0.25">
      <c r="A154" s="52">
        <v>153</v>
      </c>
      <c r="B154" s="53"/>
      <c r="C154" s="56"/>
      <c r="D154" s="51"/>
      <c r="E154" s="57"/>
      <c r="F154" s="152" t="str">
        <f t="shared" si="6"/>
        <v/>
      </c>
      <c r="G154" s="153">
        <f t="shared" si="7"/>
        <v>0</v>
      </c>
    </row>
    <row r="155" spans="1:7" ht="18" customHeight="1" x14ac:dyDescent="0.25">
      <c r="A155" s="52">
        <v>154</v>
      </c>
      <c r="B155" s="53"/>
      <c r="C155" s="56"/>
      <c r="D155" s="51"/>
      <c r="E155" s="57"/>
      <c r="F155" s="152" t="str">
        <f t="shared" si="6"/>
        <v/>
      </c>
      <c r="G155" s="153">
        <f t="shared" si="7"/>
        <v>0</v>
      </c>
    </row>
    <row r="156" spans="1:7" ht="18" customHeight="1" x14ac:dyDescent="0.25">
      <c r="A156" s="52">
        <v>155</v>
      </c>
      <c r="B156" s="53"/>
      <c r="C156" s="56"/>
      <c r="D156" s="51"/>
      <c r="E156" s="57"/>
      <c r="F156" s="152" t="str">
        <f t="shared" si="6"/>
        <v/>
      </c>
      <c r="G156" s="153">
        <f t="shared" si="7"/>
        <v>0</v>
      </c>
    </row>
    <row r="157" spans="1:7" ht="18" customHeight="1" x14ac:dyDescent="0.25">
      <c r="A157" s="52">
        <v>156</v>
      </c>
      <c r="B157" s="53"/>
      <c r="C157" s="56"/>
      <c r="D157" s="51"/>
      <c r="E157" s="57"/>
      <c r="F157" s="152" t="str">
        <f t="shared" si="6"/>
        <v/>
      </c>
      <c r="G157" s="153">
        <f t="shared" si="7"/>
        <v>0</v>
      </c>
    </row>
    <row r="158" spans="1:7" ht="18" customHeight="1" x14ac:dyDescent="0.25">
      <c r="A158" s="52">
        <v>155</v>
      </c>
      <c r="B158" s="53"/>
      <c r="C158" s="56"/>
      <c r="D158" s="51"/>
      <c r="E158" s="57"/>
      <c r="F158" s="152" t="str">
        <f t="shared" si="6"/>
        <v/>
      </c>
      <c r="G158" s="153">
        <f t="shared" si="7"/>
        <v>0</v>
      </c>
    </row>
    <row r="159" spans="1:7" ht="18" customHeight="1" x14ac:dyDescent="0.25">
      <c r="A159" s="52">
        <v>156</v>
      </c>
      <c r="B159" s="53"/>
      <c r="C159" s="56"/>
      <c r="D159" s="51"/>
      <c r="E159" s="57"/>
      <c r="F159" s="152" t="str">
        <f t="shared" si="6"/>
        <v/>
      </c>
      <c r="G159" s="153">
        <f t="shared" si="7"/>
        <v>0</v>
      </c>
    </row>
    <row r="160" spans="1:7" ht="18" customHeight="1" x14ac:dyDescent="0.25">
      <c r="A160" s="52">
        <v>157</v>
      </c>
      <c r="B160" s="53"/>
      <c r="C160" s="56"/>
      <c r="D160" s="51"/>
      <c r="E160" s="57"/>
      <c r="F160" s="152" t="str">
        <f t="shared" si="6"/>
        <v/>
      </c>
      <c r="G160" s="153">
        <f t="shared" si="7"/>
        <v>0</v>
      </c>
    </row>
    <row r="161" spans="1:7" ht="18" customHeight="1" x14ac:dyDescent="0.25">
      <c r="A161" s="52">
        <v>158</v>
      </c>
      <c r="B161" s="53"/>
      <c r="C161" s="56"/>
      <c r="D161" s="51"/>
      <c r="E161" s="57"/>
      <c r="F161" s="152" t="str">
        <f t="shared" si="6"/>
        <v/>
      </c>
      <c r="G161" s="153">
        <f t="shared" si="7"/>
        <v>0</v>
      </c>
    </row>
    <row r="162" spans="1:7" ht="18" customHeight="1" x14ac:dyDescent="0.25">
      <c r="A162" s="52">
        <v>159</v>
      </c>
      <c r="B162" s="53"/>
      <c r="C162" s="56"/>
      <c r="D162" s="51"/>
      <c r="E162" s="57"/>
      <c r="F162" s="152" t="str">
        <f t="shared" si="6"/>
        <v/>
      </c>
      <c r="G162" s="153">
        <f t="shared" si="7"/>
        <v>0</v>
      </c>
    </row>
    <row r="163" spans="1:7" ht="18" customHeight="1" x14ac:dyDescent="0.25">
      <c r="A163" s="52">
        <v>160</v>
      </c>
      <c r="B163" s="53"/>
      <c r="C163" s="56"/>
      <c r="D163" s="51"/>
      <c r="E163" s="57"/>
      <c r="F163" s="152" t="str">
        <f t="shared" si="6"/>
        <v/>
      </c>
      <c r="G163" s="153">
        <f t="shared" si="7"/>
        <v>0</v>
      </c>
    </row>
    <row r="164" spans="1:7" ht="18" customHeight="1" x14ac:dyDescent="0.25">
      <c r="A164" s="52">
        <v>161</v>
      </c>
      <c r="B164" s="53"/>
      <c r="C164" s="56"/>
      <c r="D164" s="51"/>
      <c r="E164" s="57"/>
      <c r="F164" s="152" t="str">
        <f t="shared" si="6"/>
        <v/>
      </c>
      <c r="G164" s="153">
        <f t="shared" si="7"/>
        <v>0</v>
      </c>
    </row>
    <row r="165" spans="1:7" ht="18" customHeight="1" x14ac:dyDescent="0.25">
      <c r="A165" s="52">
        <v>162</v>
      </c>
      <c r="B165" s="53"/>
      <c r="C165" s="56"/>
      <c r="D165" s="51"/>
      <c r="E165" s="57"/>
      <c r="F165" s="152" t="str">
        <f t="shared" si="6"/>
        <v/>
      </c>
      <c r="G165" s="153">
        <f t="shared" si="7"/>
        <v>0</v>
      </c>
    </row>
    <row r="166" spans="1:7" ht="18" customHeight="1" x14ac:dyDescent="0.25">
      <c r="A166" s="52">
        <v>163</v>
      </c>
      <c r="B166" s="53"/>
      <c r="C166" s="56"/>
      <c r="D166" s="51"/>
      <c r="E166" s="57"/>
      <c r="F166" s="152" t="str">
        <f t="shared" si="6"/>
        <v/>
      </c>
      <c r="G166" s="153">
        <f t="shared" si="7"/>
        <v>0</v>
      </c>
    </row>
    <row r="167" spans="1:7" ht="18" customHeight="1" x14ac:dyDescent="0.25">
      <c r="A167" s="52">
        <v>164</v>
      </c>
      <c r="B167" s="53"/>
      <c r="C167" s="56"/>
      <c r="D167" s="51"/>
      <c r="E167" s="57"/>
      <c r="F167" s="152" t="str">
        <f t="shared" si="6"/>
        <v/>
      </c>
      <c r="G167" s="153">
        <f t="shared" si="7"/>
        <v>0</v>
      </c>
    </row>
    <row r="168" spans="1:7" ht="18" customHeight="1" x14ac:dyDescent="0.25">
      <c r="A168" s="52">
        <v>165</v>
      </c>
      <c r="B168" s="53"/>
      <c r="C168" s="56"/>
      <c r="D168" s="51"/>
      <c r="E168" s="57"/>
      <c r="F168" s="152" t="str">
        <f t="shared" si="6"/>
        <v/>
      </c>
      <c r="G168" s="153">
        <f t="shared" si="7"/>
        <v>0</v>
      </c>
    </row>
    <row r="169" spans="1:7" x14ac:dyDescent="0.25">
      <c r="A169" s="52">
        <v>166</v>
      </c>
      <c r="B169" s="53"/>
      <c r="C169" s="56"/>
      <c r="D169" s="51"/>
      <c r="E169" s="57"/>
      <c r="F169" s="152" t="str">
        <f t="shared" si="6"/>
        <v/>
      </c>
      <c r="G169" s="153">
        <f t="shared" si="7"/>
        <v>0</v>
      </c>
    </row>
    <row r="170" spans="1:7" x14ac:dyDescent="0.25">
      <c r="A170" s="52">
        <v>167</v>
      </c>
      <c r="B170" s="53"/>
      <c r="C170" s="56"/>
      <c r="D170" s="51"/>
      <c r="E170" s="57"/>
      <c r="F170" s="152" t="str">
        <f t="shared" si="6"/>
        <v/>
      </c>
      <c r="G170" s="153">
        <f t="shared" si="7"/>
        <v>0</v>
      </c>
    </row>
    <row r="171" spans="1:7" x14ac:dyDescent="0.25">
      <c r="A171" s="52">
        <v>168</v>
      </c>
      <c r="B171" s="53"/>
      <c r="C171" s="56"/>
      <c r="D171" s="51"/>
      <c r="E171" s="57"/>
      <c r="F171" s="152" t="str">
        <f t="shared" si="6"/>
        <v/>
      </c>
      <c r="G171" s="153">
        <f t="shared" si="7"/>
        <v>0</v>
      </c>
    </row>
    <row r="172" spans="1:7" x14ac:dyDescent="0.25">
      <c r="A172" s="52">
        <v>169</v>
      </c>
      <c r="B172" s="53"/>
      <c r="C172" s="56"/>
      <c r="D172" s="51"/>
      <c r="E172" s="57"/>
      <c r="F172" s="152" t="str">
        <f t="shared" si="6"/>
        <v/>
      </c>
      <c r="G172" s="153">
        <f t="shared" si="7"/>
        <v>0</v>
      </c>
    </row>
    <row r="173" spans="1:7" x14ac:dyDescent="0.25">
      <c r="A173" s="52">
        <v>170</v>
      </c>
      <c r="B173" s="53"/>
      <c r="C173" s="56"/>
      <c r="D173" s="51"/>
      <c r="E173" s="57"/>
      <c r="F173" s="152" t="str">
        <f t="shared" si="6"/>
        <v/>
      </c>
      <c r="G173" s="153">
        <f t="shared" si="7"/>
        <v>0</v>
      </c>
    </row>
    <row r="174" spans="1:7" x14ac:dyDescent="0.25">
      <c r="A174" s="52">
        <v>171</v>
      </c>
      <c r="B174" s="53"/>
      <c r="C174" s="56"/>
      <c r="D174" s="51"/>
      <c r="E174" s="57"/>
      <c r="F174" s="152" t="str">
        <f t="shared" si="6"/>
        <v/>
      </c>
      <c r="G174" s="153">
        <f t="shared" si="7"/>
        <v>0</v>
      </c>
    </row>
    <row r="175" spans="1:7" x14ac:dyDescent="0.25">
      <c r="A175" s="52">
        <v>172</v>
      </c>
      <c r="B175" s="53"/>
      <c r="C175" s="56"/>
      <c r="D175" s="51"/>
      <c r="E175" s="57"/>
      <c r="F175" s="152" t="str">
        <f t="shared" si="6"/>
        <v/>
      </c>
      <c r="G175" s="153">
        <f t="shared" si="7"/>
        <v>0</v>
      </c>
    </row>
    <row r="176" spans="1:7" x14ac:dyDescent="0.25">
      <c r="A176" s="52">
        <v>173</v>
      </c>
      <c r="B176" s="53"/>
      <c r="C176" s="56"/>
      <c r="D176" s="51"/>
      <c r="E176" s="57"/>
      <c r="F176" s="152" t="str">
        <f t="shared" si="6"/>
        <v/>
      </c>
      <c r="G176" s="153">
        <f t="shared" si="7"/>
        <v>0</v>
      </c>
    </row>
    <row r="177" spans="1:7" x14ac:dyDescent="0.25">
      <c r="A177" s="52">
        <v>174</v>
      </c>
      <c r="B177" s="53"/>
      <c r="C177" s="56"/>
      <c r="D177" s="51"/>
      <c r="E177" s="57"/>
      <c r="F177" s="152" t="str">
        <f t="shared" si="6"/>
        <v/>
      </c>
      <c r="G177" s="153">
        <f t="shared" si="7"/>
        <v>0</v>
      </c>
    </row>
    <row r="178" spans="1:7" x14ac:dyDescent="0.25">
      <c r="A178" s="52">
        <v>175</v>
      </c>
      <c r="B178" s="53"/>
      <c r="C178" s="56"/>
      <c r="D178" s="51"/>
      <c r="E178" s="57"/>
      <c r="F178" s="152" t="str">
        <f t="shared" si="6"/>
        <v/>
      </c>
      <c r="G178" s="153">
        <f t="shared" si="7"/>
        <v>0</v>
      </c>
    </row>
    <row r="179" spans="1:7" x14ac:dyDescent="0.25">
      <c r="A179" s="52">
        <v>176</v>
      </c>
      <c r="B179" s="53"/>
      <c r="C179" s="56"/>
      <c r="D179" s="51"/>
      <c r="E179" s="57"/>
      <c r="F179" s="152" t="str">
        <f t="shared" si="6"/>
        <v/>
      </c>
      <c r="G179" s="153">
        <f t="shared" si="7"/>
        <v>0</v>
      </c>
    </row>
    <row r="180" spans="1:7" x14ac:dyDescent="0.25">
      <c r="A180" s="52">
        <v>177</v>
      </c>
      <c r="B180" s="53"/>
      <c r="C180" s="56"/>
      <c r="D180" s="51"/>
      <c r="E180" s="57"/>
      <c r="F180" s="152" t="str">
        <f t="shared" si="6"/>
        <v/>
      </c>
      <c r="G180" s="153">
        <f t="shared" si="7"/>
        <v>0</v>
      </c>
    </row>
    <row r="181" spans="1:7" x14ac:dyDescent="0.25">
      <c r="A181" s="52">
        <v>178</v>
      </c>
      <c r="B181" s="53"/>
      <c r="C181" s="56"/>
      <c r="D181" s="51"/>
      <c r="E181" s="57"/>
      <c r="F181" s="152" t="str">
        <f t="shared" si="6"/>
        <v/>
      </c>
      <c r="G181" s="153">
        <f t="shared" si="7"/>
        <v>0</v>
      </c>
    </row>
    <row r="182" spans="1:7" x14ac:dyDescent="0.25">
      <c r="A182" s="52">
        <v>179</v>
      </c>
      <c r="B182" s="53"/>
      <c r="C182" s="56"/>
      <c r="D182" s="51"/>
      <c r="E182" s="57"/>
      <c r="F182" s="152" t="str">
        <f t="shared" si="6"/>
        <v/>
      </c>
      <c r="G182" s="153">
        <f t="shared" si="7"/>
        <v>0</v>
      </c>
    </row>
    <row r="183" spans="1:7" x14ac:dyDescent="0.25">
      <c r="A183" s="52">
        <v>180</v>
      </c>
      <c r="B183" s="53"/>
      <c r="C183" s="56"/>
      <c r="D183" s="51"/>
      <c r="E183" s="57"/>
      <c r="F183" s="152" t="str">
        <f t="shared" si="6"/>
        <v/>
      </c>
      <c r="G183" s="153">
        <f t="shared" si="7"/>
        <v>0</v>
      </c>
    </row>
    <row r="184" spans="1:7" x14ac:dyDescent="0.25">
      <c r="A184" s="52">
        <v>181</v>
      </c>
      <c r="B184" s="53"/>
      <c r="C184" s="56"/>
      <c r="D184" s="51"/>
      <c r="E184" s="57"/>
      <c r="F184" s="152" t="str">
        <f t="shared" si="6"/>
        <v/>
      </c>
      <c r="G184" s="153">
        <f t="shared" si="7"/>
        <v>0</v>
      </c>
    </row>
    <row r="185" spans="1:7" x14ac:dyDescent="0.25">
      <c r="A185" s="52">
        <v>182</v>
      </c>
      <c r="B185" s="53"/>
      <c r="C185" s="56"/>
      <c r="D185" s="51"/>
      <c r="E185" s="57"/>
      <c r="F185" s="152" t="str">
        <f t="shared" si="6"/>
        <v/>
      </c>
      <c r="G185" s="153">
        <f t="shared" si="7"/>
        <v>0</v>
      </c>
    </row>
    <row r="186" spans="1:7" x14ac:dyDescent="0.25">
      <c r="A186" s="52">
        <v>183</v>
      </c>
      <c r="B186" s="53"/>
      <c r="C186" s="56"/>
      <c r="D186" s="51"/>
      <c r="E186" s="57"/>
      <c r="F186" s="152" t="str">
        <f t="shared" si="6"/>
        <v/>
      </c>
      <c r="G186" s="153">
        <f t="shared" si="7"/>
        <v>0</v>
      </c>
    </row>
    <row r="187" spans="1:7" x14ac:dyDescent="0.25">
      <c r="A187" s="52">
        <v>184</v>
      </c>
      <c r="B187" s="53"/>
      <c r="C187" s="56"/>
      <c r="D187" s="51"/>
      <c r="E187" s="57"/>
      <c r="F187" s="152" t="str">
        <f t="shared" si="6"/>
        <v/>
      </c>
      <c r="G187" s="153">
        <f t="shared" si="7"/>
        <v>0</v>
      </c>
    </row>
    <row r="188" spans="1:7" x14ac:dyDescent="0.25">
      <c r="A188" s="52">
        <v>185</v>
      </c>
      <c r="B188" s="53"/>
      <c r="C188" s="56"/>
      <c r="D188" s="51"/>
      <c r="E188" s="57"/>
      <c r="F188" s="152" t="str">
        <f t="shared" si="6"/>
        <v/>
      </c>
      <c r="G188" s="153">
        <f t="shared" si="7"/>
        <v>0</v>
      </c>
    </row>
    <row r="189" spans="1:7" x14ac:dyDescent="0.25">
      <c r="A189" s="52">
        <v>186</v>
      </c>
      <c r="B189" s="53"/>
      <c r="C189" s="56"/>
      <c r="D189" s="51"/>
      <c r="E189" s="57"/>
      <c r="F189" s="152" t="str">
        <f t="shared" si="6"/>
        <v/>
      </c>
      <c r="G189" s="153">
        <f t="shared" si="7"/>
        <v>0</v>
      </c>
    </row>
    <row r="190" spans="1:7" x14ac:dyDescent="0.25">
      <c r="A190" s="52">
        <v>187</v>
      </c>
      <c r="B190" s="53"/>
      <c r="C190" s="56"/>
      <c r="D190" s="51"/>
      <c r="E190" s="57"/>
      <c r="F190" s="152" t="str">
        <f t="shared" si="6"/>
        <v/>
      </c>
      <c r="G190" s="153">
        <f t="shared" si="7"/>
        <v>0</v>
      </c>
    </row>
    <row r="191" spans="1:7" x14ac:dyDescent="0.25">
      <c r="A191" s="52">
        <v>188</v>
      </c>
      <c r="B191" s="53"/>
      <c r="C191" s="56"/>
      <c r="D191" s="51"/>
      <c r="E191" s="57"/>
      <c r="F191" s="152" t="str">
        <f t="shared" si="6"/>
        <v/>
      </c>
      <c r="G191" s="153">
        <f t="shared" si="7"/>
        <v>0</v>
      </c>
    </row>
    <row r="192" spans="1:7" x14ac:dyDescent="0.25">
      <c r="A192" s="52">
        <v>189</v>
      </c>
      <c r="B192" s="53"/>
      <c r="C192" s="56"/>
      <c r="D192" s="51"/>
      <c r="E192" s="57"/>
      <c r="F192" s="152" t="str">
        <f t="shared" si="6"/>
        <v/>
      </c>
      <c r="G192" s="153">
        <f t="shared" si="7"/>
        <v>0</v>
      </c>
    </row>
    <row r="193" spans="1:7" x14ac:dyDescent="0.25">
      <c r="A193" s="52">
        <v>190</v>
      </c>
      <c r="B193" s="53"/>
      <c r="C193" s="56"/>
      <c r="D193" s="51"/>
      <c r="E193" s="57"/>
      <c r="F193" s="152" t="str">
        <f t="shared" si="6"/>
        <v/>
      </c>
      <c r="G193" s="153">
        <f t="shared" si="7"/>
        <v>0</v>
      </c>
    </row>
    <row r="194" spans="1:7" x14ac:dyDescent="0.25">
      <c r="A194" s="52">
        <v>191</v>
      </c>
      <c r="B194" s="53"/>
      <c r="C194" s="56"/>
      <c r="D194" s="51"/>
      <c r="E194" s="57"/>
      <c r="F194" s="152" t="str">
        <f t="shared" si="6"/>
        <v/>
      </c>
      <c r="G194" s="153">
        <f t="shared" si="7"/>
        <v>0</v>
      </c>
    </row>
    <row r="195" spans="1:7" x14ac:dyDescent="0.25">
      <c r="A195" s="52">
        <v>192</v>
      </c>
      <c r="B195" s="53"/>
      <c r="C195" s="56"/>
      <c r="D195" s="51"/>
      <c r="E195" s="57"/>
      <c r="F195" s="152" t="str">
        <f t="shared" si="6"/>
        <v/>
      </c>
      <c r="G195" s="153">
        <f t="shared" si="7"/>
        <v>0</v>
      </c>
    </row>
    <row r="196" spans="1:7" x14ac:dyDescent="0.25">
      <c r="A196" s="52">
        <v>193</v>
      </c>
      <c r="B196" s="53"/>
      <c r="C196" s="56"/>
      <c r="D196" s="51"/>
      <c r="E196" s="57"/>
      <c r="F196" s="152" t="str">
        <f t="shared" ref="F196:F259" si="8">IF(E196="","",E196/C196)</f>
        <v/>
      </c>
      <c r="G196" s="153">
        <f t="shared" ref="G196:G259" si="9">D196</f>
        <v>0</v>
      </c>
    </row>
    <row r="197" spans="1:7" x14ac:dyDescent="0.25">
      <c r="A197" s="52">
        <v>194</v>
      </c>
      <c r="B197" s="53"/>
      <c r="C197" s="56"/>
      <c r="D197" s="51"/>
      <c r="E197" s="57"/>
      <c r="F197" s="152" t="str">
        <f t="shared" si="8"/>
        <v/>
      </c>
      <c r="G197" s="153">
        <f t="shared" si="9"/>
        <v>0</v>
      </c>
    </row>
    <row r="198" spans="1:7" x14ac:dyDescent="0.25">
      <c r="A198" s="52">
        <v>195</v>
      </c>
      <c r="B198" s="53"/>
      <c r="C198" s="56"/>
      <c r="D198" s="51"/>
      <c r="E198" s="57"/>
      <c r="F198" s="152" t="str">
        <f t="shared" si="8"/>
        <v/>
      </c>
      <c r="G198" s="153">
        <f t="shared" si="9"/>
        <v>0</v>
      </c>
    </row>
    <row r="199" spans="1:7" x14ac:dyDescent="0.25">
      <c r="A199" s="52">
        <v>196</v>
      </c>
      <c r="B199" s="53"/>
      <c r="C199" s="56"/>
      <c r="D199" s="51"/>
      <c r="E199" s="57"/>
      <c r="F199" s="152" t="str">
        <f t="shared" si="8"/>
        <v/>
      </c>
      <c r="G199" s="153">
        <f t="shared" si="9"/>
        <v>0</v>
      </c>
    </row>
    <row r="200" spans="1:7" x14ac:dyDescent="0.25">
      <c r="A200" s="52">
        <v>197</v>
      </c>
      <c r="B200" s="53"/>
      <c r="C200" s="56"/>
      <c r="D200" s="51"/>
      <c r="E200" s="57"/>
      <c r="F200" s="152" t="str">
        <f t="shared" si="8"/>
        <v/>
      </c>
      <c r="G200" s="153">
        <f t="shared" si="9"/>
        <v>0</v>
      </c>
    </row>
    <row r="201" spans="1:7" ht="32.25" customHeight="1" x14ac:dyDescent="0.25">
      <c r="A201" s="52">
        <v>198</v>
      </c>
      <c r="B201" s="53"/>
      <c r="C201" s="56"/>
      <c r="D201" s="51"/>
      <c r="E201" s="57"/>
      <c r="F201" s="152" t="str">
        <f t="shared" si="8"/>
        <v/>
      </c>
      <c r="G201" s="153">
        <f t="shared" si="9"/>
        <v>0</v>
      </c>
    </row>
    <row r="202" spans="1:7" x14ac:dyDescent="0.25">
      <c r="A202" s="52">
        <v>199</v>
      </c>
      <c r="B202" s="53"/>
      <c r="C202" s="56"/>
      <c r="D202" s="51"/>
      <c r="E202" s="57"/>
      <c r="F202" s="152" t="str">
        <f t="shared" si="8"/>
        <v/>
      </c>
      <c r="G202" s="153">
        <f t="shared" si="9"/>
        <v>0</v>
      </c>
    </row>
    <row r="203" spans="1:7" x14ac:dyDescent="0.25">
      <c r="A203" s="52">
        <v>200</v>
      </c>
      <c r="B203" s="53"/>
      <c r="C203" s="56"/>
      <c r="D203" s="51"/>
      <c r="E203" s="57"/>
      <c r="F203" s="152" t="str">
        <f t="shared" si="8"/>
        <v/>
      </c>
      <c r="G203" s="153">
        <f t="shared" si="9"/>
        <v>0</v>
      </c>
    </row>
    <row r="204" spans="1:7" x14ac:dyDescent="0.25">
      <c r="A204" s="52">
        <v>201</v>
      </c>
      <c r="B204" s="53"/>
      <c r="C204" s="56"/>
      <c r="D204" s="51"/>
      <c r="E204" s="57"/>
      <c r="F204" s="152" t="str">
        <f t="shared" si="8"/>
        <v/>
      </c>
      <c r="G204" s="153">
        <f t="shared" si="9"/>
        <v>0</v>
      </c>
    </row>
    <row r="205" spans="1:7" x14ac:dyDescent="0.25">
      <c r="A205" s="52">
        <v>202</v>
      </c>
      <c r="B205" s="53"/>
      <c r="C205" s="56"/>
      <c r="D205" s="51"/>
      <c r="E205" s="57"/>
      <c r="F205" s="152" t="str">
        <f t="shared" si="8"/>
        <v/>
      </c>
      <c r="G205" s="153">
        <f t="shared" si="9"/>
        <v>0</v>
      </c>
    </row>
    <row r="206" spans="1:7" x14ac:dyDescent="0.25">
      <c r="A206" s="52">
        <v>203</v>
      </c>
      <c r="B206" s="53"/>
      <c r="C206" s="56"/>
      <c r="D206" s="51"/>
      <c r="E206" s="57"/>
      <c r="F206" s="152" t="str">
        <f t="shared" si="8"/>
        <v/>
      </c>
      <c r="G206" s="153">
        <f t="shared" si="9"/>
        <v>0</v>
      </c>
    </row>
    <row r="207" spans="1:7" x14ac:dyDescent="0.25">
      <c r="A207" s="52">
        <v>204</v>
      </c>
      <c r="B207" s="53"/>
      <c r="C207" s="56"/>
      <c r="D207" s="51"/>
      <c r="E207" s="57"/>
      <c r="F207" s="152" t="str">
        <f t="shared" si="8"/>
        <v/>
      </c>
      <c r="G207" s="153">
        <f t="shared" si="9"/>
        <v>0</v>
      </c>
    </row>
    <row r="208" spans="1:7" x14ac:dyDescent="0.25">
      <c r="A208" s="52">
        <v>205</v>
      </c>
      <c r="B208" s="53"/>
      <c r="C208" s="56"/>
      <c r="D208" s="51"/>
      <c r="E208" s="57"/>
      <c r="F208" s="152" t="str">
        <f t="shared" si="8"/>
        <v/>
      </c>
      <c r="G208" s="153">
        <f t="shared" si="9"/>
        <v>0</v>
      </c>
    </row>
    <row r="209" spans="1:7" x14ac:dyDescent="0.25">
      <c r="A209" s="52">
        <v>206</v>
      </c>
      <c r="B209" s="53"/>
      <c r="C209" s="56"/>
      <c r="D209" s="51"/>
      <c r="E209" s="57"/>
      <c r="F209" s="152" t="str">
        <f t="shared" si="8"/>
        <v/>
      </c>
      <c r="G209" s="153">
        <f t="shared" si="9"/>
        <v>0</v>
      </c>
    </row>
    <row r="210" spans="1:7" x14ac:dyDescent="0.25">
      <c r="A210" s="52">
        <v>207</v>
      </c>
      <c r="B210" s="53"/>
      <c r="C210" s="56"/>
      <c r="D210" s="51"/>
      <c r="E210" s="57"/>
      <c r="F210" s="152" t="str">
        <f t="shared" si="8"/>
        <v/>
      </c>
      <c r="G210" s="153">
        <f t="shared" si="9"/>
        <v>0</v>
      </c>
    </row>
    <row r="211" spans="1:7" x14ac:dyDescent="0.25">
      <c r="A211" s="52">
        <v>208</v>
      </c>
      <c r="B211" s="53"/>
      <c r="C211" s="56"/>
      <c r="D211" s="51"/>
      <c r="E211" s="57"/>
      <c r="F211" s="152" t="str">
        <f t="shared" si="8"/>
        <v/>
      </c>
      <c r="G211" s="153">
        <f t="shared" si="9"/>
        <v>0</v>
      </c>
    </row>
    <row r="212" spans="1:7" x14ac:dyDescent="0.25">
      <c r="A212" s="52">
        <v>209</v>
      </c>
      <c r="B212" s="53"/>
      <c r="C212" s="56"/>
      <c r="D212" s="51"/>
      <c r="E212" s="57"/>
      <c r="F212" s="152" t="str">
        <f t="shared" si="8"/>
        <v/>
      </c>
      <c r="G212" s="153">
        <f t="shared" si="9"/>
        <v>0</v>
      </c>
    </row>
    <row r="213" spans="1:7" x14ac:dyDescent="0.25">
      <c r="A213" s="52">
        <v>210</v>
      </c>
      <c r="B213" s="53"/>
      <c r="C213" s="56"/>
      <c r="D213" s="51"/>
      <c r="E213" s="57"/>
      <c r="F213" s="152" t="str">
        <f t="shared" si="8"/>
        <v/>
      </c>
      <c r="G213" s="153">
        <f t="shared" si="9"/>
        <v>0</v>
      </c>
    </row>
    <row r="214" spans="1:7" x14ac:dyDescent="0.25">
      <c r="A214" s="52">
        <v>211</v>
      </c>
      <c r="B214" s="53"/>
      <c r="C214" s="56"/>
      <c r="D214" s="51"/>
      <c r="E214" s="57"/>
      <c r="F214" s="152" t="str">
        <f t="shared" si="8"/>
        <v/>
      </c>
      <c r="G214" s="153">
        <f t="shared" si="9"/>
        <v>0</v>
      </c>
    </row>
    <row r="215" spans="1:7" x14ac:dyDescent="0.25">
      <c r="A215" s="52">
        <v>212</v>
      </c>
      <c r="B215" s="53"/>
      <c r="C215" s="56"/>
      <c r="D215" s="51"/>
      <c r="E215" s="57"/>
      <c r="F215" s="152" t="str">
        <f t="shared" si="8"/>
        <v/>
      </c>
      <c r="G215" s="153">
        <f t="shared" si="9"/>
        <v>0</v>
      </c>
    </row>
    <row r="216" spans="1:7" x14ac:dyDescent="0.25">
      <c r="A216" s="52">
        <v>213</v>
      </c>
      <c r="B216" s="53"/>
      <c r="C216" s="56"/>
      <c r="D216" s="51"/>
      <c r="E216" s="57"/>
      <c r="F216" s="152" t="str">
        <f t="shared" si="8"/>
        <v/>
      </c>
      <c r="G216" s="153">
        <f t="shared" si="9"/>
        <v>0</v>
      </c>
    </row>
    <row r="217" spans="1:7" x14ac:dyDescent="0.25">
      <c r="A217" s="52">
        <v>214</v>
      </c>
      <c r="B217" s="53"/>
      <c r="C217" s="56"/>
      <c r="D217" s="51"/>
      <c r="E217" s="57"/>
      <c r="F217" s="152" t="str">
        <f t="shared" si="8"/>
        <v/>
      </c>
      <c r="G217" s="153">
        <f t="shared" si="9"/>
        <v>0</v>
      </c>
    </row>
    <row r="218" spans="1:7" x14ac:dyDescent="0.25">
      <c r="A218" s="52">
        <v>215</v>
      </c>
      <c r="B218" s="53"/>
      <c r="C218" s="56"/>
      <c r="D218" s="51"/>
      <c r="E218" s="57"/>
      <c r="F218" s="152" t="str">
        <f t="shared" si="8"/>
        <v/>
      </c>
      <c r="G218" s="153">
        <f t="shared" si="9"/>
        <v>0</v>
      </c>
    </row>
    <row r="219" spans="1:7" x14ac:dyDescent="0.25">
      <c r="A219" s="52">
        <v>216</v>
      </c>
      <c r="B219" s="53"/>
      <c r="C219" s="56"/>
      <c r="D219" s="51"/>
      <c r="E219" s="57"/>
      <c r="F219" s="152" t="str">
        <f t="shared" si="8"/>
        <v/>
      </c>
      <c r="G219" s="153">
        <f t="shared" si="9"/>
        <v>0</v>
      </c>
    </row>
    <row r="220" spans="1:7" x14ac:dyDescent="0.25">
      <c r="A220" s="52">
        <v>217</v>
      </c>
      <c r="B220" s="53"/>
      <c r="C220" s="56"/>
      <c r="D220" s="51"/>
      <c r="E220" s="57"/>
      <c r="F220" s="152" t="str">
        <f t="shared" si="8"/>
        <v/>
      </c>
      <c r="G220" s="153">
        <f t="shared" si="9"/>
        <v>0</v>
      </c>
    </row>
    <row r="221" spans="1:7" x14ac:dyDescent="0.25">
      <c r="A221" s="52">
        <v>218</v>
      </c>
      <c r="B221" s="53"/>
      <c r="C221" s="56"/>
      <c r="D221" s="51"/>
      <c r="E221" s="57"/>
      <c r="F221" s="152" t="str">
        <f t="shared" si="8"/>
        <v/>
      </c>
      <c r="G221" s="153">
        <f t="shared" si="9"/>
        <v>0</v>
      </c>
    </row>
    <row r="222" spans="1:7" x14ac:dyDescent="0.25">
      <c r="A222" s="52">
        <v>219</v>
      </c>
      <c r="B222" s="53"/>
      <c r="C222" s="56"/>
      <c r="D222" s="51"/>
      <c r="E222" s="57"/>
      <c r="F222" s="152" t="str">
        <f t="shared" si="8"/>
        <v/>
      </c>
      <c r="G222" s="153">
        <f t="shared" si="9"/>
        <v>0</v>
      </c>
    </row>
    <row r="223" spans="1:7" x14ac:dyDescent="0.25">
      <c r="A223" s="52">
        <v>220</v>
      </c>
      <c r="B223" s="53"/>
      <c r="C223" s="56"/>
      <c r="D223" s="51"/>
      <c r="E223" s="57"/>
      <c r="F223" s="152" t="str">
        <f t="shared" si="8"/>
        <v/>
      </c>
      <c r="G223" s="153">
        <f t="shared" si="9"/>
        <v>0</v>
      </c>
    </row>
    <row r="224" spans="1:7" x14ac:dyDescent="0.25">
      <c r="A224" s="52">
        <v>221</v>
      </c>
      <c r="B224" s="53"/>
      <c r="C224" s="56"/>
      <c r="D224" s="51"/>
      <c r="E224" s="57"/>
      <c r="F224" s="152" t="str">
        <f t="shared" si="8"/>
        <v/>
      </c>
      <c r="G224" s="153">
        <f t="shared" si="9"/>
        <v>0</v>
      </c>
    </row>
    <row r="225" spans="1:7" x14ac:dyDescent="0.25">
      <c r="A225" s="52">
        <v>222</v>
      </c>
      <c r="B225" s="53"/>
      <c r="C225" s="56"/>
      <c r="D225" s="51"/>
      <c r="E225" s="57"/>
      <c r="F225" s="152" t="str">
        <f t="shared" si="8"/>
        <v/>
      </c>
      <c r="G225" s="153">
        <f t="shared" si="9"/>
        <v>0</v>
      </c>
    </row>
    <row r="226" spans="1:7" x14ac:dyDescent="0.25">
      <c r="A226" s="52">
        <v>223</v>
      </c>
      <c r="B226" s="53"/>
      <c r="C226" s="56"/>
      <c r="D226" s="51"/>
      <c r="E226" s="57"/>
      <c r="F226" s="152" t="str">
        <f t="shared" si="8"/>
        <v/>
      </c>
      <c r="G226" s="153">
        <f t="shared" si="9"/>
        <v>0</v>
      </c>
    </row>
    <row r="227" spans="1:7" x14ac:dyDescent="0.25">
      <c r="A227" s="52">
        <v>224</v>
      </c>
      <c r="B227" s="53"/>
      <c r="C227" s="56"/>
      <c r="D227" s="51"/>
      <c r="E227" s="57"/>
      <c r="F227" s="152" t="str">
        <f t="shared" si="8"/>
        <v/>
      </c>
      <c r="G227" s="153">
        <f t="shared" si="9"/>
        <v>0</v>
      </c>
    </row>
    <row r="228" spans="1:7" x14ac:dyDescent="0.25">
      <c r="A228" s="52">
        <v>225</v>
      </c>
      <c r="B228" s="53"/>
      <c r="C228" s="56"/>
      <c r="D228" s="51"/>
      <c r="E228" s="57"/>
      <c r="F228" s="152" t="str">
        <f t="shared" si="8"/>
        <v/>
      </c>
      <c r="G228" s="153">
        <f t="shared" si="9"/>
        <v>0</v>
      </c>
    </row>
    <row r="229" spans="1:7" x14ac:dyDescent="0.25">
      <c r="A229" s="52">
        <v>226</v>
      </c>
      <c r="B229" s="53"/>
      <c r="C229" s="56"/>
      <c r="D229" s="51"/>
      <c r="E229" s="57"/>
      <c r="F229" s="152" t="str">
        <f t="shared" si="8"/>
        <v/>
      </c>
      <c r="G229" s="153">
        <f t="shared" si="9"/>
        <v>0</v>
      </c>
    </row>
    <row r="230" spans="1:7" x14ac:dyDescent="0.25">
      <c r="A230" s="52">
        <v>227</v>
      </c>
      <c r="B230" s="53"/>
      <c r="C230" s="56"/>
      <c r="D230" s="51"/>
      <c r="E230" s="57"/>
      <c r="F230" s="152" t="str">
        <f t="shared" si="8"/>
        <v/>
      </c>
      <c r="G230" s="153">
        <f t="shared" si="9"/>
        <v>0</v>
      </c>
    </row>
    <row r="231" spans="1:7" x14ac:dyDescent="0.25">
      <c r="A231" s="52">
        <v>228</v>
      </c>
      <c r="B231" s="53"/>
      <c r="C231" s="56"/>
      <c r="D231" s="51"/>
      <c r="E231" s="57"/>
      <c r="F231" s="152" t="str">
        <f t="shared" si="8"/>
        <v/>
      </c>
      <c r="G231" s="153">
        <f t="shared" si="9"/>
        <v>0</v>
      </c>
    </row>
    <row r="232" spans="1:7" x14ac:dyDescent="0.25">
      <c r="A232" s="52">
        <v>229</v>
      </c>
      <c r="B232" s="53"/>
      <c r="C232" s="56"/>
      <c r="D232" s="51"/>
      <c r="E232" s="57"/>
      <c r="F232" s="152" t="str">
        <f t="shared" si="8"/>
        <v/>
      </c>
      <c r="G232" s="153">
        <f t="shared" si="9"/>
        <v>0</v>
      </c>
    </row>
    <row r="233" spans="1:7" x14ac:dyDescent="0.25">
      <c r="A233" s="52">
        <v>230</v>
      </c>
      <c r="B233" s="53"/>
      <c r="C233" s="56"/>
      <c r="D233" s="51"/>
      <c r="E233" s="57"/>
      <c r="F233" s="152" t="str">
        <f t="shared" si="8"/>
        <v/>
      </c>
      <c r="G233" s="153">
        <f t="shared" si="9"/>
        <v>0</v>
      </c>
    </row>
    <row r="234" spans="1:7" x14ac:dyDescent="0.25">
      <c r="A234" s="52">
        <v>231</v>
      </c>
      <c r="B234" s="53"/>
      <c r="C234" s="56"/>
      <c r="D234" s="51"/>
      <c r="E234" s="57"/>
      <c r="F234" s="152" t="str">
        <f t="shared" si="8"/>
        <v/>
      </c>
      <c r="G234" s="153">
        <f t="shared" si="9"/>
        <v>0</v>
      </c>
    </row>
    <row r="235" spans="1:7" x14ac:dyDescent="0.25">
      <c r="A235" s="52">
        <v>232</v>
      </c>
      <c r="B235" s="53"/>
      <c r="C235" s="56"/>
      <c r="D235" s="51"/>
      <c r="E235" s="57"/>
      <c r="F235" s="152" t="str">
        <f t="shared" si="8"/>
        <v/>
      </c>
      <c r="G235" s="153">
        <f t="shared" si="9"/>
        <v>0</v>
      </c>
    </row>
    <row r="236" spans="1:7" x14ac:dyDescent="0.25">
      <c r="A236" s="52">
        <v>233</v>
      </c>
      <c r="B236" s="53"/>
      <c r="C236" s="56"/>
      <c r="D236" s="51"/>
      <c r="E236" s="57"/>
      <c r="F236" s="152" t="str">
        <f t="shared" si="8"/>
        <v/>
      </c>
      <c r="G236" s="153">
        <f t="shared" si="9"/>
        <v>0</v>
      </c>
    </row>
    <row r="237" spans="1:7" x14ac:dyDescent="0.25">
      <c r="A237" s="52">
        <v>234</v>
      </c>
      <c r="B237" s="53"/>
      <c r="C237" s="56"/>
      <c r="D237" s="51"/>
      <c r="E237" s="57"/>
      <c r="F237" s="152" t="str">
        <f t="shared" si="8"/>
        <v/>
      </c>
      <c r="G237" s="153">
        <f t="shared" si="9"/>
        <v>0</v>
      </c>
    </row>
    <row r="238" spans="1:7" x14ac:dyDescent="0.25">
      <c r="A238" s="52">
        <v>235</v>
      </c>
      <c r="B238" s="53"/>
      <c r="C238" s="56"/>
      <c r="D238" s="51"/>
      <c r="E238" s="57"/>
      <c r="F238" s="152" t="str">
        <f t="shared" si="8"/>
        <v/>
      </c>
      <c r="G238" s="153">
        <f t="shared" si="9"/>
        <v>0</v>
      </c>
    </row>
    <row r="239" spans="1:7" x14ac:dyDescent="0.25">
      <c r="A239" s="52">
        <v>236</v>
      </c>
      <c r="B239" s="53"/>
      <c r="C239" s="56"/>
      <c r="D239" s="51"/>
      <c r="E239" s="57"/>
      <c r="F239" s="152" t="str">
        <f t="shared" si="8"/>
        <v/>
      </c>
      <c r="G239" s="153">
        <f t="shared" si="9"/>
        <v>0</v>
      </c>
    </row>
    <row r="240" spans="1:7" x14ac:dyDescent="0.25">
      <c r="A240" s="52">
        <v>237</v>
      </c>
      <c r="B240" s="53"/>
      <c r="C240" s="56"/>
      <c r="D240" s="51"/>
      <c r="E240" s="57"/>
      <c r="F240" s="152" t="str">
        <f t="shared" si="8"/>
        <v/>
      </c>
      <c r="G240" s="153">
        <f t="shared" si="9"/>
        <v>0</v>
      </c>
    </row>
    <row r="241" spans="1:7" x14ac:dyDescent="0.25">
      <c r="A241" s="52">
        <v>238</v>
      </c>
      <c r="B241" s="53"/>
      <c r="C241" s="56"/>
      <c r="D241" s="51"/>
      <c r="E241" s="57"/>
      <c r="F241" s="152" t="str">
        <f t="shared" si="8"/>
        <v/>
      </c>
      <c r="G241" s="153">
        <f t="shared" si="9"/>
        <v>0</v>
      </c>
    </row>
    <row r="242" spans="1:7" x14ac:dyDescent="0.25">
      <c r="A242" s="52">
        <v>239</v>
      </c>
      <c r="B242" s="53"/>
      <c r="C242" s="56"/>
      <c r="D242" s="51"/>
      <c r="E242" s="57"/>
      <c r="F242" s="152" t="str">
        <f t="shared" si="8"/>
        <v/>
      </c>
      <c r="G242" s="153">
        <f t="shared" si="9"/>
        <v>0</v>
      </c>
    </row>
    <row r="243" spans="1:7" x14ac:dyDescent="0.25">
      <c r="A243" s="52">
        <v>240</v>
      </c>
      <c r="B243" s="53"/>
      <c r="C243" s="56"/>
      <c r="D243" s="51"/>
      <c r="E243" s="57"/>
      <c r="F243" s="152" t="str">
        <f t="shared" si="8"/>
        <v/>
      </c>
      <c r="G243" s="153">
        <f t="shared" si="9"/>
        <v>0</v>
      </c>
    </row>
    <row r="244" spans="1:7" x14ac:dyDescent="0.25">
      <c r="A244" s="52">
        <v>241</v>
      </c>
      <c r="B244" s="53"/>
      <c r="C244" s="56"/>
      <c r="D244" s="51"/>
      <c r="E244" s="57"/>
      <c r="F244" s="152" t="str">
        <f t="shared" si="8"/>
        <v/>
      </c>
      <c r="G244" s="153">
        <f t="shared" si="9"/>
        <v>0</v>
      </c>
    </row>
    <row r="245" spans="1:7" x14ac:dyDescent="0.25">
      <c r="A245" s="52">
        <v>242</v>
      </c>
      <c r="B245" s="53"/>
      <c r="C245" s="56"/>
      <c r="D245" s="51"/>
      <c r="E245" s="57"/>
      <c r="F245" s="152" t="str">
        <f t="shared" si="8"/>
        <v/>
      </c>
      <c r="G245" s="153">
        <f t="shared" si="9"/>
        <v>0</v>
      </c>
    </row>
    <row r="246" spans="1:7" x14ac:dyDescent="0.25">
      <c r="A246" s="52">
        <v>243</v>
      </c>
      <c r="B246" s="53"/>
      <c r="C246" s="56"/>
      <c r="D246" s="51"/>
      <c r="E246" s="57"/>
      <c r="F246" s="152" t="str">
        <f t="shared" si="8"/>
        <v/>
      </c>
      <c r="G246" s="153">
        <f t="shared" si="9"/>
        <v>0</v>
      </c>
    </row>
    <row r="247" spans="1:7" x14ac:dyDescent="0.25">
      <c r="A247" s="52">
        <v>244</v>
      </c>
      <c r="B247" s="53"/>
      <c r="C247" s="56"/>
      <c r="D247" s="51"/>
      <c r="E247" s="57"/>
      <c r="F247" s="152" t="str">
        <f t="shared" si="8"/>
        <v/>
      </c>
      <c r="G247" s="153">
        <f t="shared" si="9"/>
        <v>0</v>
      </c>
    </row>
    <row r="248" spans="1:7" x14ac:dyDescent="0.25">
      <c r="A248" s="52">
        <v>245</v>
      </c>
      <c r="B248" s="53"/>
      <c r="C248" s="56"/>
      <c r="D248" s="51"/>
      <c r="E248" s="57"/>
      <c r="F248" s="152" t="str">
        <f t="shared" si="8"/>
        <v/>
      </c>
      <c r="G248" s="153">
        <f t="shared" si="9"/>
        <v>0</v>
      </c>
    </row>
    <row r="249" spans="1:7" x14ac:dyDescent="0.25">
      <c r="A249" s="52">
        <v>246</v>
      </c>
      <c r="B249" s="53"/>
      <c r="C249" s="56"/>
      <c r="D249" s="51"/>
      <c r="E249" s="57"/>
      <c r="F249" s="152" t="str">
        <f t="shared" si="8"/>
        <v/>
      </c>
      <c r="G249" s="153">
        <f t="shared" si="9"/>
        <v>0</v>
      </c>
    </row>
    <row r="250" spans="1:7" x14ac:dyDescent="0.25">
      <c r="A250" s="52">
        <v>247</v>
      </c>
      <c r="B250" s="53"/>
      <c r="C250" s="56"/>
      <c r="D250" s="51"/>
      <c r="E250" s="57"/>
      <c r="F250" s="152" t="str">
        <f t="shared" si="8"/>
        <v/>
      </c>
      <c r="G250" s="153">
        <f t="shared" si="9"/>
        <v>0</v>
      </c>
    </row>
    <row r="251" spans="1:7" x14ac:dyDescent="0.25">
      <c r="A251" s="52">
        <v>248</v>
      </c>
      <c r="B251" s="53"/>
      <c r="C251" s="56"/>
      <c r="D251" s="51"/>
      <c r="E251" s="57"/>
      <c r="F251" s="152" t="str">
        <f t="shared" si="8"/>
        <v/>
      </c>
      <c r="G251" s="153">
        <f t="shared" si="9"/>
        <v>0</v>
      </c>
    </row>
    <row r="252" spans="1:7" x14ac:dyDescent="0.25">
      <c r="A252" s="52">
        <v>249</v>
      </c>
      <c r="B252" s="53"/>
      <c r="C252" s="56"/>
      <c r="D252" s="51"/>
      <c r="E252" s="57"/>
      <c r="F252" s="152" t="str">
        <f t="shared" si="8"/>
        <v/>
      </c>
      <c r="G252" s="153">
        <f t="shared" si="9"/>
        <v>0</v>
      </c>
    </row>
    <row r="253" spans="1:7" x14ac:dyDescent="0.25">
      <c r="A253" s="52">
        <v>250</v>
      </c>
      <c r="B253" s="53"/>
      <c r="C253" s="56"/>
      <c r="D253" s="51"/>
      <c r="E253" s="57"/>
      <c r="F253" s="152" t="str">
        <f t="shared" si="8"/>
        <v/>
      </c>
      <c r="G253" s="153">
        <f t="shared" si="9"/>
        <v>0</v>
      </c>
    </row>
    <row r="254" spans="1:7" x14ac:dyDescent="0.25">
      <c r="A254" s="52">
        <v>251</v>
      </c>
      <c r="B254" s="53"/>
      <c r="C254" s="56"/>
      <c r="D254" s="51"/>
      <c r="E254" s="57"/>
      <c r="F254" s="152" t="str">
        <f t="shared" si="8"/>
        <v/>
      </c>
      <c r="G254" s="153">
        <f t="shared" si="9"/>
        <v>0</v>
      </c>
    </row>
    <row r="255" spans="1:7" x14ac:dyDescent="0.25">
      <c r="A255" s="52">
        <v>252</v>
      </c>
      <c r="B255" s="53"/>
      <c r="C255" s="56"/>
      <c r="D255" s="51"/>
      <c r="E255" s="57"/>
      <c r="F255" s="152" t="str">
        <f t="shared" si="8"/>
        <v/>
      </c>
      <c r="G255" s="153">
        <f t="shared" si="9"/>
        <v>0</v>
      </c>
    </row>
    <row r="256" spans="1:7" x14ac:dyDescent="0.25">
      <c r="A256" s="52">
        <v>253</v>
      </c>
      <c r="B256" s="53"/>
      <c r="C256" s="56"/>
      <c r="D256" s="51"/>
      <c r="E256" s="57"/>
      <c r="F256" s="152" t="str">
        <f t="shared" si="8"/>
        <v/>
      </c>
      <c r="G256" s="153">
        <f t="shared" si="9"/>
        <v>0</v>
      </c>
    </row>
    <row r="257" spans="1:7" x14ac:dyDescent="0.25">
      <c r="A257" s="52">
        <v>254</v>
      </c>
      <c r="B257" s="53"/>
      <c r="C257" s="56"/>
      <c r="D257" s="51"/>
      <c r="E257" s="57"/>
      <c r="F257" s="152" t="str">
        <f t="shared" si="8"/>
        <v/>
      </c>
      <c r="G257" s="153">
        <f t="shared" si="9"/>
        <v>0</v>
      </c>
    </row>
    <row r="258" spans="1:7" x14ac:dyDescent="0.25">
      <c r="A258" s="52">
        <v>255</v>
      </c>
      <c r="B258" s="53"/>
      <c r="C258" s="56"/>
      <c r="D258" s="51"/>
      <c r="E258" s="57"/>
      <c r="F258" s="152" t="str">
        <f t="shared" si="8"/>
        <v/>
      </c>
      <c r="G258" s="153">
        <f t="shared" si="9"/>
        <v>0</v>
      </c>
    </row>
    <row r="259" spans="1:7" x14ac:dyDescent="0.25">
      <c r="A259" s="52">
        <v>256</v>
      </c>
      <c r="B259" s="53"/>
      <c r="C259" s="56"/>
      <c r="D259" s="51"/>
      <c r="E259" s="57"/>
      <c r="F259" s="152" t="str">
        <f t="shared" si="8"/>
        <v/>
      </c>
      <c r="G259" s="153">
        <f t="shared" si="9"/>
        <v>0</v>
      </c>
    </row>
    <row r="260" spans="1:7" x14ac:dyDescent="0.25">
      <c r="A260" s="52">
        <v>257</v>
      </c>
      <c r="B260" s="53"/>
      <c r="C260" s="56"/>
      <c r="D260" s="51"/>
      <c r="E260" s="57"/>
      <c r="F260" s="152" t="str">
        <f t="shared" ref="F260:F323" si="10">IF(E260="","",E260/C260)</f>
        <v/>
      </c>
      <c r="G260" s="153">
        <f t="shared" ref="G260:G323" si="11">D260</f>
        <v>0</v>
      </c>
    </row>
    <row r="261" spans="1:7" x14ac:dyDescent="0.25">
      <c r="A261" s="52">
        <v>258</v>
      </c>
      <c r="B261" s="53"/>
      <c r="C261" s="56"/>
      <c r="D261" s="51"/>
      <c r="E261" s="57"/>
      <c r="F261" s="152" t="str">
        <f t="shared" si="10"/>
        <v/>
      </c>
      <c r="G261" s="153">
        <f t="shared" si="11"/>
        <v>0</v>
      </c>
    </row>
    <row r="262" spans="1:7" x14ac:dyDescent="0.25">
      <c r="A262" s="52">
        <v>259</v>
      </c>
      <c r="B262" s="53"/>
      <c r="C262" s="56"/>
      <c r="D262" s="51"/>
      <c r="E262" s="57"/>
      <c r="F262" s="152" t="str">
        <f t="shared" si="10"/>
        <v/>
      </c>
      <c r="G262" s="153">
        <f t="shared" si="11"/>
        <v>0</v>
      </c>
    </row>
    <row r="263" spans="1:7" x14ac:dyDescent="0.25">
      <c r="A263" s="52">
        <v>260</v>
      </c>
      <c r="B263" s="53"/>
      <c r="C263" s="56"/>
      <c r="D263" s="51"/>
      <c r="E263" s="57"/>
      <c r="F263" s="152" t="str">
        <f t="shared" si="10"/>
        <v/>
      </c>
      <c r="G263" s="153">
        <f t="shared" si="11"/>
        <v>0</v>
      </c>
    </row>
    <row r="264" spans="1:7" x14ac:dyDescent="0.25">
      <c r="A264" s="52">
        <v>261</v>
      </c>
      <c r="B264" s="53"/>
      <c r="C264" s="56"/>
      <c r="D264" s="51"/>
      <c r="E264" s="57"/>
      <c r="F264" s="152" t="str">
        <f t="shared" si="10"/>
        <v/>
      </c>
      <c r="G264" s="153">
        <f t="shared" si="11"/>
        <v>0</v>
      </c>
    </row>
    <row r="265" spans="1:7" x14ac:dyDescent="0.25">
      <c r="A265" s="52">
        <v>262</v>
      </c>
      <c r="B265" s="53"/>
      <c r="C265" s="56"/>
      <c r="D265" s="51"/>
      <c r="E265" s="57"/>
      <c r="F265" s="152" t="str">
        <f t="shared" si="10"/>
        <v/>
      </c>
      <c r="G265" s="153">
        <f t="shared" si="11"/>
        <v>0</v>
      </c>
    </row>
    <row r="266" spans="1:7" x14ac:dyDescent="0.25">
      <c r="A266" s="52">
        <v>263</v>
      </c>
      <c r="B266" s="53"/>
      <c r="C266" s="56"/>
      <c r="D266" s="51"/>
      <c r="E266" s="57"/>
      <c r="F266" s="152" t="str">
        <f t="shared" si="10"/>
        <v/>
      </c>
      <c r="G266" s="153">
        <f t="shared" si="11"/>
        <v>0</v>
      </c>
    </row>
    <row r="267" spans="1:7" x14ac:dyDescent="0.25">
      <c r="A267" s="52">
        <v>264</v>
      </c>
      <c r="B267" s="53"/>
      <c r="C267" s="56"/>
      <c r="D267" s="51"/>
      <c r="E267" s="57"/>
      <c r="F267" s="152" t="str">
        <f t="shared" si="10"/>
        <v/>
      </c>
      <c r="G267" s="153">
        <f t="shared" si="11"/>
        <v>0</v>
      </c>
    </row>
    <row r="268" spans="1:7" x14ac:dyDescent="0.25">
      <c r="A268" s="52">
        <v>265</v>
      </c>
      <c r="B268" s="53"/>
      <c r="C268" s="56"/>
      <c r="D268" s="51"/>
      <c r="E268" s="57"/>
      <c r="F268" s="152" t="str">
        <f t="shared" si="10"/>
        <v/>
      </c>
      <c r="G268" s="153">
        <f t="shared" si="11"/>
        <v>0</v>
      </c>
    </row>
    <row r="269" spans="1:7" x14ac:dyDescent="0.25">
      <c r="A269" s="52">
        <v>266</v>
      </c>
      <c r="B269" s="53"/>
      <c r="C269" s="56"/>
      <c r="D269" s="51"/>
      <c r="E269" s="57"/>
      <c r="F269" s="152" t="str">
        <f t="shared" si="10"/>
        <v/>
      </c>
      <c r="G269" s="153">
        <f t="shared" si="11"/>
        <v>0</v>
      </c>
    </row>
    <row r="270" spans="1:7" x14ac:dyDescent="0.25">
      <c r="A270" s="52">
        <v>267</v>
      </c>
      <c r="B270" s="53"/>
      <c r="C270" s="56"/>
      <c r="D270" s="51"/>
      <c r="E270" s="57"/>
      <c r="F270" s="152" t="str">
        <f t="shared" si="10"/>
        <v/>
      </c>
      <c r="G270" s="153">
        <f t="shared" si="11"/>
        <v>0</v>
      </c>
    </row>
    <row r="271" spans="1:7" x14ac:dyDescent="0.25">
      <c r="A271" s="52">
        <v>268</v>
      </c>
      <c r="B271" s="53"/>
      <c r="C271" s="56"/>
      <c r="D271" s="51"/>
      <c r="E271" s="57"/>
      <c r="F271" s="152" t="str">
        <f t="shared" si="10"/>
        <v/>
      </c>
      <c r="G271" s="153">
        <f t="shared" si="11"/>
        <v>0</v>
      </c>
    </row>
    <row r="272" spans="1:7" x14ac:dyDescent="0.25">
      <c r="A272" s="52">
        <v>269</v>
      </c>
      <c r="B272" s="53"/>
      <c r="C272" s="56"/>
      <c r="D272" s="51"/>
      <c r="E272" s="57"/>
      <c r="F272" s="152" t="str">
        <f t="shared" si="10"/>
        <v/>
      </c>
      <c r="G272" s="153">
        <f t="shared" si="11"/>
        <v>0</v>
      </c>
    </row>
    <row r="273" spans="1:7" x14ac:dyDescent="0.25">
      <c r="A273" s="52">
        <v>270</v>
      </c>
      <c r="B273" s="53"/>
      <c r="C273" s="56"/>
      <c r="D273" s="51"/>
      <c r="E273" s="57"/>
      <c r="F273" s="152" t="str">
        <f t="shared" si="10"/>
        <v/>
      </c>
      <c r="G273" s="153">
        <f t="shared" si="11"/>
        <v>0</v>
      </c>
    </row>
    <row r="274" spans="1:7" x14ac:dyDescent="0.25">
      <c r="A274" s="52">
        <v>271</v>
      </c>
      <c r="B274" s="53"/>
      <c r="C274" s="56"/>
      <c r="D274" s="51"/>
      <c r="E274" s="57"/>
      <c r="F274" s="152" t="str">
        <f t="shared" si="10"/>
        <v/>
      </c>
      <c r="G274" s="153">
        <f t="shared" si="11"/>
        <v>0</v>
      </c>
    </row>
    <row r="275" spans="1:7" x14ac:dyDescent="0.25">
      <c r="A275" s="52">
        <v>272</v>
      </c>
      <c r="B275" s="53"/>
      <c r="C275" s="56"/>
      <c r="D275" s="51"/>
      <c r="E275" s="57"/>
      <c r="F275" s="152" t="str">
        <f t="shared" si="10"/>
        <v/>
      </c>
      <c r="G275" s="153">
        <f t="shared" si="11"/>
        <v>0</v>
      </c>
    </row>
    <row r="276" spans="1:7" x14ac:dyDescent="0.25">
      <c r="A276" s="52">
        <v>273</v>
      </c>
      <c r="B276" s="53"/>
      <c r="C276" s="56"/>
      <c r="D276" s="51"/>
      <c r="E276" s="57"/>
      <c r="F276" s="152" t="str">
        <f t="shared" si="10"/>
        <v/>
      </c>
      <c r="G276" s="153">
        <f t="shared" si="11"/>
        <v>0</v>
      </c>
    </row>
    <row r="277" spans="1:7" x14ac:dyDescent="0.25">
      <c r="A277" s="52">
        <v>274</v>
      </c>
      <c r="B277" s="53"/>
      <c r="C277" s="56"/>
      <c r="D277" s="51"/>
      <c r="E277" s="57"/>
      <c r="F277" s="152" t="str">
        <f t="shared" si="10"/>
        <v/>
      </c>
      <c r="G277" s="153">
        <f t="shared" si="11"/>
        <v>0</v>
      </c>
    </row>
    <row r="278" spans="1:7" x14ac:dyDescent="0.25">
      <c r="A278" s="52">
        <v>275</v>
      </c>
      <c r="B278" s="53"/>
      <c r="C278" s="56"/>
      <c r="D278" s="51"/>
      <c r="E278" s="57"/>
      <c r="F278" s="152" t="str">
        <f t="shared" si="10"/>
        <v/>
      </c>
      <c r="G278" s="153">
        <f t="shared" si="11"/>
        <v>0</v>
      </c>
    </row>
    <row r="279" spans="1:7" x14ac:dyDescent="0.25">
      <c r="A279" s="52">
        <v>276</v>
      </c>
      <c r="B279" s="53"/>
      <c r="C279" s="56"/>
      <c r="D279" s="51"/>
      <c r="E279" s="57"/>
      <c r="F279" s="152" t="str">
        <f t="shared" si="10"/>
        <v/>
      </c>
      <c r="G279" s="153">
        <f t="shared" si="11"/>
        <v>0</v>
      </c>
    </row>
    <row r="280" spans="1:7" x14ac:dyDescent="0.25">
      <c r="A280" s="52">
        <v>277</v>
      </c>
      <c r="B280" s="53"/>
      <c r="C280" s="56"/>
      <c r="D280" s="51"/>
      <c r="E280" s="57"/>
      <c r="F280" s="152" t="str">
        <f t="shared" si="10"/>
        <v/>
      </c>
      <c r="G280" s="153">
        <f t="shared" si="11"/>
        <v>0</v>
      </c>
    </row>
    <row r="281" spans="1:7" x14ac:dyDescent="0.25">
      <c r="A281" s="52">
        <v>278</v>
      </c>
      <c r="B281" s="53"/>
      <c r="C281" s="56"/>
      <c r="D281" s="51"/>
      <c r="E281" s="57"/>
      <c r="F281" s="152" t="str">
        <f t="shared" si="10"/>
        <v/>
      </c>
      <c r="G281" s="153">
        <f t="shared" si="11"/>
        <v>0</v>
      </c>
    </row>
    <row r="282" spans="1:7" x14ac:dyDescent="0.25">
      <c r="A282" s="52">
        <v>279</v>
      </c>
      <c r="B282" s="53"/>
      <c r="C282" s="56"/>
      <c r="D282" s="51"/>
      <c r="E282" s="57"/>
      <c r="F282" s="152" t="str">
        <f t="shared" si="10"/>
        <v/>
      </c>
      <c r="G282" s="153">
        <f t="shared" si="11"/>
        <v>0</v>
      </c>
    </row>
    <row r="283" spans="1:7" x14ac:dyDescent="0.25">
      <c r="A283" s="52">
        <v>280</v>
      </c>
      <c r="B283" s="53"/>
      <c r="C283" s="56"/>
      <c r="D283" s="51"/>
      <c r="E283" s="57"/>
      <c r="F283" s="152" t="str">
        <f t="shared" si="10"/>
        <v/>
      </c>
      <c r="G283" s="153">
        <f t="shared" si="11"/>
        <v>0</v>
      </c>
    </row>
    <row r="284" spans="1:7" x14ac:dyDescent="0.25">
      <c r="A284" s="52">
        <v>281</v>
      </c>
      <c r="B284" s="53"/>
      <c r="C284" s="56"/>
      <c r="D284" s="51"/>
      <c r="E284" s="57"/>
      <c r="F284" s="152" t="str">
        <f t="shared" si="10"/>
        <v/>
      </c>
      <c r="G284" s="153">
        <f t="shared" si="11"/>
        <v>0</v>
      </c>
    </row>
    <row r="285" spans="1:7" x14ac:dyDescent="0.25">
      <c r="A285" s="52">
        <v>282</v>
      </c>
      <c r="B285" s="53"/>
      <c r="C285" s="56"/>
      <c r="D285" s="51"/>
      <c r="E285" s="57"/>
      <c r="F285" s="152" t="str">
        <f t="shared" si="10"/>
        <v/>
      </c>
      <c r="G285" s="153">
        <f t="shared" si="11"/>
        <v>0</v>
      </c>
    </row>
    <row r="286" spans="1:7" x14ac:dyDescent="0.25">
      <c r="A286" s="52">
        <v>283</v>
      </c>
      <c r="B286" s="53"/>
      <c r="C286" s="56"/>
      <c r="D286" s="51"/>
      <c r="E286" s="57"/>
      <c r="F286" s="152" t="str">
        <f t="shared" si="10"/>
        <v/>
      </c>
      <c r="G286" s="153">
        <f t="shared" si="11"/>
        <v>0</v>
      </c>
    </row>
    <row r="287" spans="1:7" x14ac:dyDescent="0.25">
      <c r="A287" s="52">
        <v>284</v>
      </c>
      <c r="B287" s="53"/>
      <c r="C287" s="56"/>
      <c r="D287" s="51"/>
      <c r="E287" s="57"/>
      <c r="F287" s="152" t="str">
        <f t="shared" si="10"/>
        <v/>
      </c>
      <c r="G287" s="153">
        <f t="shared" si="11"/>
        <v>0</v>
      </c>
    </row>
    <row r="288" spans="1:7" x14ac:dyDescent="0.25">
      <c r="A288" s="52">
        <v>285</v>
      </c>
      <c r="B288" s="53"/>
      <c r="C288" s="56"/>
      <c r="D288" s="51"/>
      <c r="E288" s="57"/>
      <c r="F288" s="152" t="str">
        <f t="shared" si="10"/>
        <v/>
      </c>
      <c r="G288" s="153">
        <f t="shared" si="11"/>
        <v>0</v>
      </c>
    </row>
    <row r="289" spans="1:7" x14ac:dyDescent="0.25">
      <c r="A289" s="52">
        <v>286</v>
      </c>
      <c r="B289" s="53"/>
      <c r="C289" s="56"/>
      <c r="D289" s="51"/>
      <c r="E289" s="57"/>
      <c r="F289" s="152" t="str">
        <f t="shared" si="10"/>
        <v/>
      </c>
      <c r="G289" s="153">
        <f t="shared" si="11"/>
        <v>0</v>
      </c>
    </row>
    <row r="290" spans="1:7" x14ac:dyDescent="0.25">
      <c r="A290" s="52">
        <v>287</v>
      </c>
      <c r="B290" s="53"/>
      <c r="C290" s="56"/>
      <c r="D290" s="51"/>
      <c r="E290" s="57"/>
      <c r="F290" s="152" t="str">
        <f t="shared" si="10"/>
        <v/>
      </c>
      <c r="G290" s="153">
        <f t="shared" si="11"/>
        <v>0</v>
      </c>
    </row>
    <row r="291" spans="1:7" x14ac:dyDescent="0.25">
      <c r="A291" s="52">
        <v>288</v>
      </c>
      <c r="B291" s="53"/>
      <c r="C291" s="56"/>
      <c r="D291" s="51"/>
      <c r="E291" s="57"/>
      <c r="F291" s="152" t="str">
        <f t="shared" si="10"/>
        <v/>
      </c>
      <c r="G291" s="153">
        <f t="shared" si="11"/>
        <v>0</v>
      </c>
    </row>
    <row r="292" spans="1:7" x14ac:dyDescent="0.25">
      <c r="A292" s="52">
        <v>289</v>
      </c>
      <c r="B292" s="53"/>
      <c r="C292" s="56"/>
      <c r="D292" s="51"/>
      <c r="E292" s="57"/>
      <c r="F292" s="152" t="str">
        <f t="shared" si="10"/>
        <v/>
      </c>
      <c r="G292" s="153">
        <f t="shared" si="11"/>
        <v>0</v>
      </c>
    </row>
    <row r="293" spans="1:7" x14ac:dyDescent="0.25">
      <c r="A293" s="52">
        <v>290</v>
      </c>
      <c r="B293" s="53"/>
      <c r="C293" s="56"/>
      <c r="D293" s="51"/>
      <c r="E293" s="57"/>
      <c r="F293" s="152" t="str">
        <f t="shared" si="10"/>
        <v/>
      </c>
      <c r="G293" s="153">
        <f t="shared" si="11"/>
        <v>0</v>
      </c>
    </row>
    <row r="294" spans="1:7" x14ac:dyDescent="0.25">
      <c r="A294" s="52">
        <v>291</v>
      </c>
      <c r="B294" s="53"/>
      <c r="C294" s="56"/>
      <c r="D294" s="51"/>
      <c r="E294" s="57"/>
      <c r="F294" s="152" t="str">
        <f t="shared" si="10"/>
        <v/>
      </c>
      <c r="G294" s="153">
        <f t="shared" si="11"/>
        <v>0</v>
      </c>
    </row>
    <row r="295" spans="1:7" x14ac:dyDescent="0.25">
      <c r="A295" s="52">
        <v>292</v>
      </c>
      <c r="B295" s="53"/>
      <c r="C295" s="56"/>
      <c r="D295" s="51"/>
      <c r="E295" s="57"/>
      <c r="F295" s="152" t="str">
        <f t="shared" si="10"/>
        <v/>
      </c>
      <c r="G295" s="153">
        <f t="shared" si="11"/>
        <v>0</v>
      </c>
    </row>
    <row r="296" spans="1:7" x14ac:dyDescent="0.25">
      <c r="A296" s="52">
        <v>293</v>
      </c>
      <c r="B296" s="53"/>
      <c r="C296" s="56"/>
      <c r="D296" s="51"/>
      <c r="E296" s="57"/>
      <c r="F296" s="152" t="str">
        <f t="shared" si="10"/>
        <v/>
      </c>
      <c r="G296" s="153">
        <f t="shared" si="11"/>
        <v>0</v>
      </c>
    </row>
    <row r="297" spans="1:7" x14ac:dyDescent="0.25">
      <c r="A297" s="52">
        <v>294</v>
      </c>
      <c r="B297" s="53"/>
      <c r="C297" s="56"/>
      <c r="D297" s="51"/>
      <c r="E297" s="57"/>
      <c r="F297" s="152" t="str">
        <f t="shared" si="10"/>
        <v/>
      </c>
      <c r="G297" s="153">
        <f t="shared" si="11"/>
        <v>0</v>
      </c>
    </row>
    <row r="298" spans="1:7" x14ac:dyDescent="0.25">
      <c r="A298" s="52">
        <v>295</v>
      </c>
      <c r="B298" s="53"/>
      <c r="C298" s="56"/>
      <c r="D298" s="51"/>
      <c r="E298" s="57"/>
      <c r="F298" s="152" t="str">
        <f t="shared" si="10"/>
        <v/>
      </c>
      <c r="G298" s="153">
        <f t="shared" si="11"/>
        <v>0</v>
      </c>
    </row>
    <row r="299" spans="1:7" x14ac:dyDescent="0.25">
      <c r="A299" s="52">
        <v>296</v>
      </c>
      <c r="B299" s="53"/>
      <c r="C299" s="56"/>
      <c r="D299" s="51"/>
      <c r="E299" s="57"/>
      <c r="F299" s="152" t="str">
        <f t="shared" si="10"/>
        <v/>
      </c>
      <c r="G299" s="153">
        <f t="shared" si="11"/>
        <v>0</v>
      </c>
    </row>
    <row r="300" spans="1:7" x14ac:dyDescent="0.25">
      <c r="A300" s="52">
        <v>297</v>
      </c>
      <c r="B300" s="53"/>
      <c r="C300" s="56"/>
      <c r="D300" s="51"/>
      <c r="E300" s="57"/>
      <c r="F300" s="152" t="str">
        <f t="shared" si="10"/>
        <v/>
      </c>
      <c r="G300" s="153">
        <f t="shared" si="11"/>
        <v>0</v>
      </c>
    </row>
    <row r="301" spans="1:7" x14ac:dyDescent="0.25">
      <c r="A301" s="52">
        <v>298</v>
      </c>
      <c r="B301" s="53"/>
      <c r="C301" s="56"/>
      <c r="D301" s="51"/>
      <c r="E301" s="57"/>
      <c r="F301" s="152" t="str">
        <f t="shared" si="10"/>
        <v/>
      </c>
      <c r="G301" s="153">
        <f t="shared" si="11"/>
        <v>0</v>
      </c>
    </row>
    <row r="302" spans="1:7" x14ac:dyDescent="0.25">
      <c r="A302" s="52">
        <v>299</v>
      </c>
      <c r="B302" s="53"/>
      <c r="C302" s="56"/>
      <c r="D302" s="51"/>
      <c r="E302" s="57"/>
      <c r="F302" s="152" t="str">
        <f t="shared" si="10"/>
        <v/>
      </c>
      <c r="G302" s="153">
        <f t="shared" si="11"/>
        <v>0</v>
      </c>
    </row>
    <row r="303" spans="1:7" x14ac:dyDescent="0.25">
      <c r="A303" s="52">
        <v>300</v>
      </c>
      <c r="B303" s="53"/>
      <c r="C303" s="56"/>
      <c r="D303" s="51"/>
      <c r="E303" s="57"/>
      <c r="F303" s="152" t="str">
        <f t="shared" si="10"/>
        <v/>
      </c>
      <c r="G303" s="153">
        <f t="shared" si="11"/>
        <v>0</v>
      </c>
    </row>
    <row r="304" spans="1:7" x14ac:dyDescent="0.25">
      <c r="A304" s="52">
        <v>301</v>
      </c>
      <c r="B304" s="53"/>
      <c r="C304" s="56"/>
      <c r="D304" s="51"/>
      <c r="E304" s="57"/>
      <c r="F304" s="152" t="str">
        <f t="shared" si="10"/>
        <v/>
      </c>
      <c r="G304" s="153">
        <f t="shared" si="11"/>
        <v>0</v>
      </c>
    </row>
    <row r="305" spans="1:7" x14ac:dyDescent="0.25">
      <c r="A305" s="52">
        <v>302</v>
      </c>
      <c r="B305" s="53"/>
      <c r="C305" s="56"/>
      <c r="D305" s="51"/>
      <c r="E305" s="57"/>
      <c r="F305" s="152" t="str">
        <f t="shared" si="10"/>
        <v/>
      </c>
      <c r="G305" s="153">
        <f t="shared" si="11"/>
        <v>0</v>
      </c>
    </row>
    <row r="306" spans="1:7" x14ac:dyDescent="0.25">
      <c r="A306" s="52">
        <v>303</v>
      </c>
      <c r="B306" s="53"/>
      <c r="C306" s="56"/>
      <c r="D306" s="51"/>
      <c r="E306" s="57"/>
      <c r="F306" s="152" t="str">
        <f t="shared" si="10"/>
        <v/>
      </c>
      <c r="G306" s="153">
        <f t="shared" si="11"/>
        <v>0</v>
      </c>
    </row>
    <row r="307" spans="1:7" x14ac:dyDescent="0.25">
      <c r="A307" s="52">
        <v>304</v>
      </c>
      <c r="B307" s="53"/>
      <c r="C307" s="56"/>
      <c r="D307" s="51"/>
      <c r="E307" s="57"/>
      <c r="F307" s="152" t="str">
        <f t="shared" si="10"/>
        <v/>
      </c>
      <c r="G307" s="153">
        <f t="shared" si="11"/>
        <v>0</v>
      </c>
    </row>
    <row r="308" spans="1:7" x14ac:dyDescent="0.25">
      <c r="A308" s="52">
        <v>305</v>
      </c>
      <c r="B308" s="53"/>
      <c r="C308" s="56"/>
      <c r="D308" s="51"/>
      <c r="E308" s="57"/>
      <c r="F308" s="152" t="str">
        <f t="shared" si="10"/>
        <v/>
      </c>
      <c r="G308" s="153">
        <f t="shared" si="11"/>
        <v>0</v>
      </c>
    </row>
    <row r="309" spans="1:7" x14ac:dyDescent="0.25">
      <c r="A309" s="52">
        <v>306</v>
      </c>
      <c r="B309" s="53"/>
      <c r="C309" s="56"/>
      <c r="D309" s="51"/>
      <c r="E309" s="57"/>
      <c r="F309" s="152" t="str">
        <f t="shared" si="10"/>
        <v/>
      </c>
      <c r="G309" s="153">
        <f t="shared" si="11"/>
        <v>0</v>
      </c>
    </row>
    <row r="310" spans="1:7" x14ac:dyDescent="0.25">
      <c r="A310" s="52">
        <v>307</v>
      </c>
      <c r="B310" s="53"/>
      <c r="C310" s="56"/>
      <c r="D310" s="51"/>
      <c r="E310" s="57"/>
      <c r="F310" s="152" t="str">
        <f t="shared" si="10"/>
        <v/>
      </c>
      <c r="G310" s="153">
        <f t="shared" si="11"/>
        <v>0</v>
      </c>
    </row>
    <row r="311" spans="1:7" x14ac:dyDescent="0.25">
      <c r="A311" s="52">
        <v>308</v>
      </c>
      <c r="B311" s="53"/>
      <c r="C311" s="56"/>
      <c r="D311" s="51"/>
      <c r="E311" s="57"/>
      <c r="F311" s="152" t="str">
        <f t="shared" si="10"/>
        <v/>
      </c>
      <c r="G311" s="153">
        <f t="shared" si="11"/>
        <v>0</v>
      </c>
    </row>
    <row r="312" spans="1:7" x14ac:dyDescent="0.25">
      <c r="A312" s="52">
        <v>309</v>
      </c>
      <c r="B312" s="53"/>
      <c r="C312" s="56"/>
      <c r="D312" s="51"/>
      <c r="E312" s="57"/>
      <c r="F312" s="152" t="str">
        <f t="shared" si="10"/>
        <v/>
      </c>
      <c r="G312" s="153">
        <f t="shared" si="11"/>
        <v>0</v>
      </c>
    </row>
    <row r="313" spans="1:7" x14ac:dyDescent="0.25">
      <c r="A313" s="52">
        <v>310</v>
      </c>
      <c r="B313" s="53"/>
      <c r="C313" s="56"/>
      <c r="D313" s="51"/>
      <c r="E313" s="57"/>
      <c r="F313" s="152" t="str">
        <f t="shared" si="10"/>
        <v/>
      </c>
      <c r="G313" s="153">
        <f t="shared" si="11"/>
        <v>0</v>
      </c>
    </row>
    <row r="314" spans="1:7" x14ac:dyDescent="0.25">
      <c r="A314" s="52">
        <v>311</v>
      </c>
      <c r="B314" s="53"/>
      <c r="C314" s="56"/>
      <c r="D314" s="51"/>
      <c r="E314" s="57"/>
      <c r="F314" s="152" t="str">
        <f t="shared" si="10"/>
        <v/>
      </c>
      <c r="G314" s="153">
        <f t="shared" si="11"/>
        <v>0</v>
      </c>
    </row>
    <row r="315" spans="1:7" x14ac:dyDescent="0.25">
      <c r="A315" s="52">
        <v>312</v>
      </c>
      <c r="B315" s="53"/>
      <c r="C315" s="56"/>
      <c r="D315" s="51"/>
      <c r="E315" s="57"/>
      <c r="F315" s="152" t="str">
        <f t="shared" si="10"/>
        <v/>
      </c>
      <c r="G315" s="153">
        <f t="shared" si="11"/>
        <v>0</v>
      </c>
    </row>
    <row r="316" spans="1:7" x14ac:dyDescent="0.25">
      <c r="A316" s="52">
        <v>313</v>
      </c>
      <c r="B316" s="53"/>
      <c r="C316" s="56"/>
      <c r="D316" s="51"/>
      <c r="E316" s="57"/>
      <c r="F316" s="152" t="str">
        <f t="shared" si="10"/>
        <v/>
      </c>
      <c r="G316" s="153">
        <f t="shared" si="11"/>
        <v>0</v>
      </c>
    </row>
    <row r="317" spans="1:7" x14ac:dyDescent="0.25">
      <c r="A317" s="52">
        <v>314</v>
      </c>
      <c r="B317" s="53"/>
      <c r="C317" s="56"/>
      <c r="D317" s="51"/>
      <c r="E317" s="57"/>
      <c r="F317" s="152" t="str">
        <f t="shared" si="10"/>
        <v/>
      </c>
      <c r="G317" s="153">
        <f t="shared" si="11"/>
        <v>0</v>
      </c>
    </row>
    <row r="318" spans="1:7" x14ac:dyDescent="0.25">
      <c r="A318" s="52">
        <v>315</v>
      </c>
      <c r="B318" s="53"/>
      <c r="C318" s="56"/>
      <c r="D318" s="51"/>
      <c r="E318" s="57"/>
      <c r="F318" s="152" t="str">
        <f t="shared" si="10"/>
        <v/>
      </c>
      <c r="G318" s="153">
        <f t="shared" si="11"/>
        <v>0</v>
      </c>
    </row>
    <row r="319" spans="1:7" x14ac:dyDescent="0.25">
      <c r="A319" s="52">
        <v>316</v>
      </c>
      <c r="B319" s="53"/>
      <c r="C319" s="56"/>
      <c r="D319" s="51"/>
      <c r="E319" s="57"/>
      <c r="F319" s="152" t="str">
        <f t="shared" si="10"/>
        <v/>
      </c>
      <c r="G319" s="153">
        <f t="shared" si="11"/>
        <v>0</v>
      </c>
    </row>
    <row r="320" spans="1:7" x14ac:dyDescent="0.25">
      <c r="A320" s="52">
        <v>317</v>
      </c>
      <c r="B320" s="53"/>
      <c r="C320" s="56"/>
      <c r="D320" s="51"/>
      <c r="E320" s="57"/>
      <c r="F320" s="152" t="str">
        <f t="shared" si="10"/>
        <v/>
      </c>
      <c r="G320" s="153">
        <f t="shared" si="11"/>
        <v>0</v>
      </c>
    </row>
    <row r="321" spans="1:7" x14ac:dyDescent="0.25">
      <c r="A321" s="52">
        <v>318</v>
      </c>
      <c r="B321" s="53"/>
      <c r="C321" s="56"/>
      <c r="D321" s="51"/>
      <c r="E321" s="57"/>
      <c r="F321" s="152" t="str">
        <f t="shared" si="10"/>
        <v/>
      </c>
      <c r="G321" s="153">
        <f t="shared" si="11"/>
        <v>0</v>
      </c>
    </row>
    <row r="322" spans="1:7" x14ac:dyDescent="0.25">
      <c r="A322" s="52">
        <v>319</v>
      </c>
      <c r="B322" s="53"/>
      <c r="C322" s="56"/>
      <c r="D322" s="51"/>
      <c r="E322" s="57"/>
      <c r="F322" s="152" t="str">
        <f t="shared" si="10"/>
        <v/>
      </c>
      <c r="G322" s="153">
        <f t="shared" si="11"/>
        <v>0</v>
      </c>
    </row>
    <row r="323" spans="1:7" x14ac:dyDescent="0.25">
      <c r="A323" s="52">
        <v>320</v>
      </c>
      <c r="B323" s="53"/>
      <c r="C323" s="56"/>
      <c r="D323" s="51"/>
      <c r="E323" s="57"/>
      <c r="F323" s="152" t="str">
        <f t="shared" si="10"/>
        <v/>
      </c>
      <c r="G323" s="153">
        <f t="shared" si="11"/>
        <v>0</v>
      </c>
    </row>
    <row r="324" spans="1:7" x14ac:dyDescent="0.25">
      <c r="A324" s="52">
        <v>321</v>
      </c>
      <c r="B324" s="53"/>
      <c r="C324" s="56"/>
      <c r="D324" s="51"/>
      <c r="E324" s="57"/>
      <c r="F324" s="152" t="str">
        <f t="shared" ref="F324:F387" si="12">IF(E324="","",E324/C324)</f>
        <v/>
      </c>
      <c r="G324" s="153">
        <f t="shared" ref="G324:G387" si="13">D324</f>
        <v>0</v>
      </c>
    </row>
    <row r="325" spans="1:7" x14ac:dyDescent="0.25">
      <c r="A325" s="52">
        <v>322</v>
      </c>
      <c r="B325" s="53"/>
      <c r="C325" s="56"/>
      <c r="D325" s="51"/>
      <c r="E325" s="57"/>
      <c r="F325" s="152" t="str">
        <f t="shared" si="12"/>
        <v/>
      </c>
      <c r="G325" s="153">
        <f t="shared" si="13"/>
        <v>0</v>
      </c>
    </row>
    <row r="326" spans="1:7" x14ac:dyDescent="0.25">
      <c r="A326" s="52">
        <v>323</v>
      </c>
      <c r="B326" s="53"/>
      <c r="C326" s="56"/>
      <c r="D326" s="51"/>
      <c r="E326" s="57"/>
      <c r="F326" s="152" t="str">
        <f t="shared" si="12"/>
        <v/>
      </c>
      <c r="G326" s="153">
        <f t="shared" si="13"/>
        <v>0</v>
      </c>
    </row>
    <row r="327" spans="1:7" x14ac:dyDescent="0.25">
      <c r="A327" s="52">
        <v>324</v>
      </c>
      <c r="B327" s="53"/>
      <c r="C327" s="56"/>
      <c r="D327" s="51"/>
      <c r="E327" s="57"/>
      <c r="F327" s="152" t="str">
        <f t="shared" si="12"/>
        <v/>
      </c>
      <c r="G327" s="153">
        <f t="shared" si="13"/>
        <v>0</v>
      </c>
    </row>
    <row r="328" spans="1:7" x14ac:dyDescent="0.25">
      <c r="A328" s="52">
        <v>325</v>
      </c>
      <c r="B328" s="53"/>
      <c r="C328" s="56"/>
      <c r="D328" s="51"/>
      <c r="E328" s="57"/>
      <c r="F328" s="152" t="str">
        <f t="shared" si="12"/>
        <v/>
      </c>
      <c r="G328" s="153">
        <f t="shared" si="13"/>
        <v>0</v>
      </c>
    </row>
    <row r="329" spans="1:7" x14ac:dyDescent="0.25">
      <c r="A329" s="52">
        <v>326</v>
      </c>
      <c r="B329" s="53"/>
      <c r="C329" s="56"/>
      <c r="D329" s="51"/>
      <c r="E329" s="57"/>
      <c r="F329" s="152" t="str">
        <f t="shared" si="12"/>
        <v/>
      </c>
      <c r="G329" s="153">
        <f t="shared" si="13"/>
        <v>0</v>
      </c>
    </row>
    <row r="330" spans="1:7" x14ac:dyDescent="0.25">
      <c r="A330" s="52">
        <v>327</v>
      </c>
      <c r="B330" s="53"/>
      <c r="C330" s="56"/>
      <c r="D330" s="51"/>
      <c r="E330" s="57"/>
      <c r="F330" s="152" t="str">
        <f t="shared" si="12"/>
        <v/>
      </c>
      <c r="G330" s="153">
        <f t="shared" si="13"/>
        <v>0</v>
      </c>
    </row>
    <row r="331" spans="1:7" x14ac:dyDescent="0.25">
      <c r="A331" s="52">
        <v>328</v>
      </c>
      <c r="B331" s="53"/>
      <c r="C331" s="56"/>
      <c r="D331" s="51"/>
      <c r="E331" s="57"/>
      <c r="F331" s="152" t="str">
        <f t="shared" si="12"/>
        <v/>
      </c>
      <c r="G331" s="153">
        <f t="shared" si="13"/>
        <v>0</v>
      </c>
    </row>
    <row r="332" spans="1:7" x14ac:dyDescent="0.25">
      <c r="A332" s="52">
        <v>329</v>
      </c>
      <c r="B332" s="53"/>
      <c r="C332" s="56"/>
      <c r="D332" s="51"/>
      <c r="E332" s="57"/>
      <c r="F332" s="152" t="str">
        <f t="shared" si="12"/>
        <v/>
      </c>
      <c r="G332" s="153">
        <f t="shared" si="13"/>
        <v>0</v>
      </c>
    </row>
    <row r="333" spans="1:7" x14ac:dyDescent="0.25">
      <c r="A333" s="52">
        <v>330</v>
      </c>
      <c r="B333" s="53"/>
      <c r="C333" s="56"/>
      <c r="D333" s="51"/>
      <c r="E333" s="57"/>
      <c r="F333" s="152" t="str">
        <f t="shared" si="12"/>
        <v/>
      </c>
      <c r="G333" s="153">
        <f t="shared" si="13"/>
        <v>0</v>
      </c>
    </row>
    <row r="334" spans="1:7" x14ac:dyDescent="0.25">
      <c r="A334" s="52">
        <v>331</v>
      </c>
      <c r="B334" s="53"/>
      <c r="C334" s="56"/>
      <c r="D334" s="51"/>
      <c r="E334" s="57"/>
      <c r="F334" s="152" t="str">
        <f t="shared" si="12"/>
        <v/>
      </c>
      <c r="G334" s="153">
        <f t="shared" si="13"/>
        <v>0</v>
      </c>
    </row>
    <row r="335" spans="1:7" x14ac:dyDescent="0.25">
      <c r="A335" s="52">
        <v>332</v>
      </c>
      <c r="B335" s="53"/>
      <c r="C335" s="56"/>
      <c r="D335" s="51"/>
      <c r="E335" s="57"/>
      <c r="F335" s="152" t="str">
        <f t="shared" si="12"/>
        <v/>
      </c>
      <c r="G335" s="153">
        <f t="shared" si="13"/>
        <v>0</v>
      </c>
    </row>
    <row r="336" spans="1:7" x14ac:dyDescent="0.25">
      <c r="A336" s="52">
        <v>333</v>
      </c>
      <c r="B336" s="53"/>
      <c r="C336" s="56"/>
      <c r="D336" s="51"/>
      <c r="E336" s="57"/>
      <c r="F336" s="152" t="str">
        <f t="shared" si="12"/>
        <v/>
      </c>
      <c r="G336" s="153">
        <f t="shared" si="13"/>
        <v>0</v>
      </c>
    </row>
    <row r="337" spans="1:7" x14ac:dyDescent="0.25">
      <c r="A337" s="52">
        <v>334</v>
      </c>
      <c r="B337" s="53"/>
      <c r="C337" s="56"/>
      <c r="D337" s="51"/>
      <c r="E337" s="57"/>
      <c r="F337" s="152" t="str">
        <f t="shared" si="12"/>
        <v/>
      </c>
      <c r="G337" s="153">
        <f t="shared" si="13"/>
        <v>0</v>
      </c>
    </row>
    <row r="338" spans="1:7" x14ac:dyDescent="0.25">
      <c r="A338" s="52">
        <v>335</v>
      </c>
      <c r="B338" s="53"/>
      <c r="C338" s="56"/>
      <c r="D338" s="51"/>
      <c r="E338" s="57"/>
      <c r="F338" s="152" t="str">
        <f t="shared" si="12"/>
        <v/>
      </c>
      <c r="G338" s="153">
        <f t="shared" si="13"/>
        <v>0</v>
      </c>
    </row>
    <row r="339" spans="1:7" x14ac:dyDescent="0.25">
      <c r="A339" s="52">
        <v>336</v>
      </c>
      <c r="B339" s="53"/>
      <c r="C339" s="56"/>
      <c r="D339" s="51"/>
      <c r="E339" s="57"/>
      <c r="F339" s="152" t="str">
        <f t="shared" si="12"/>
        <v/>
      </c>
      <c r="G339" s="153">
        <f t="shared" si="13"/>
        <v>0</v>
      </c>
    </row>
    <row r="340" spans="1:7" x14ac:dyDescent="0.25">
      <c r="A340" s="52">
        <v>337</v>
      </c>
      <c r="B340" s="53"/>
      <c r="C340" s="56"/>
      <c r="D340" s="51"/>
      <c r="E340" s="57"/>
      <c r="F340" s="152" t="str">
        <f t="shared" si="12"/>
        <v/>
      </c>
      <c r="G340" s="153">
        <f t="shared" si="13"/>
        <v>0</v>
      </c>
    </row>
    <row r="341" spans="1:7" x14ac:dyDescent="0.25">
      <c r="A341" s="52">
        <v>338</v>
      </c>
      <c r="B341" s="53"/>
      <c r="C341" s="56"/>
      <c r="D341" s="51"/>
      <c r="E341" s="57"/>
      <c r="F341" s="152" t="str">
        <f t="shared" si="12"/>
        <v/>
      </c>
      <c r="G341" s="153">
        <f t="shared" si="13"/>
        <v>0</v>
      </c>
    </row>
    <row r="342" spans="1:7" x14ac:dyDescent="0.25">
      <c r="A342" s="52">
        <v>339</v>
      </c>
      <c r="B342" s="53"/>
      <c r="C342" s="56"/>
      <c r="D342" s="51"/>
      <c r="E342" s="57"/>
      <c r="F342" s="152" t="str">
        <f t="shared" si="12"/>
        <v/>
      </c>
      <c r="G342" s="153">
        <f t="shared" si="13"/>
        <v>0</v>
      </c>
    </row>
    <row r="343" spans="1:7" x14ac:dyDescent="0.25">
      <c r="A343" s="52">
        <v>340</v>
      </c>
      <c r="B343" s="53"/>
      <c r="C343" s="56"/>
      <c r="D343" s="51"/>
      <c r="E343" s="57"/>
      <c r="F343" s="152" t="str">
        <f t="shared" si="12"/>
        <v/>
      </c>
      <c r="G343" s="153">
        <f t="shared" si="13"/>
        <v>0</v>
      </c>
    </row>
    <row r="344" spans="1:7" x14ac:dyDescent="0.25">
      <c r="A344" s="52">
        <v>341</v>
      </c>
      <c r="B344" s="53"/>
      <c r="C344" s="56"/>
      <c r="D344" s="51"/>
      <c r="E344" s="57"/>
      <c r="F344" s="152" t="str">
        <f t="shared" si="12"/>
        <v/>
      </c>
      <c r="G344" s="153">
        <f t="shared" si="13"/>
        <v>0</v>
      </c>
    </row>
    <row r="345" spans="1:7" x14ac:dyDescent="0.25">
      <c r="A345" s="52">
        <v>342</v>
      </c>
      <c r="B345" s="53"/>
      <c r="C345" s="56"/>
      <c r="D345" s="51"/>
      <c r="E345" s="57"/>
      <c r="F345" s="152" t="str">
        <f t="shared" si="12"/>
        <v/>
      </c>
      <c r="G345" s="153">
        <f t="shared" si="13"/>
        <v>0</v>
      </c>
    </row>
    <row r="346" spans="1:7" x14ac:dyDescent="0.25">
      <c r="A346" s="52">
        <v>343</v>
      </c>
      <c r="B346" s="53"/>
      <c r="C346" s="56"/>
      <c r="D346" s="51"/>
      <c r="E346" s="57"/>
      <c r="F346" s="152" t="str">
        <f t="shared" si="12"/>
        <v/>
      </c>
      <c r="G346" s="153">
        <f t="shared" si="13"/>
        <v>0</v>
      </c>
    </row>
    <row r="347" spans="1:7" x14ac:dyDescent="0.25">
      <c r="A347" s="52">
        <v>344</v>
      </c>
      <c r="B347" s="53"/>
      <c r="C347" s="56"/>
      <c r="D347" s="51"/>
      <c r="E347" s="57"/>
      <c r="F347" s="152" t="str">
        <f t="shared" si="12"/>
        <v/>
      </c>
      <c r="G347" s="153">
        <f t="shared" si="13"/>
        <v>0</v>
      </c>
    </row>
    <row r="348" spans="1:7" x14ac:dyDescent="0.25">
      <c r="A348" s="52">
        <v>345</v>
      </c>
      <c r="B348" s="53"/>
      <c r="C348" s="56"/>
      <c r="D348" s="51"/>
      <c r="E348" s="57"/>
      <c r="F348" s="152" t="str">
        <f t="shared" si="12"/>
        <v/>
      </c>
      <c r="G348" s="153">
        <f t="shared" si="13"/>
        <v>0</v>
      </c>
    </row>
    <row r="349" spans="1:7" x14ac:dyDescent="0.25">
      <c r="A349" s="52">
        <v>346</v>
      </c>
      <c r="B349" s="53"/>
      <c r="C349" s="56"/>
      <c r="D349" s="51"/>
      <c r="E349" s="57"/>
      <c r="F349" s="152" t="str">
        <f t="shared" si="12"/>
        <v/>
      </c>
      <c r="G349" s="153">
        <f t="shared" si="13"/>
        <v>0</v>
      </c>
    </row>
    <row r="350" spans="1:7" x14ac:dyDescent="0.25">
      <c r="A350" s="52">
        <v>347</v>
      </c>
      <c r="B350" s="53"/>
      <c r="C350" s="56"/>
      <c r="D350" s="51"/>
      <c r="E350" s="57"/>
      <c r="F350" s="152" t="str">
        <f t="shared" si="12"/>
        <v/>
      </c>
      <c r="G350" s="153">
        <f t="shared" si="13"/>
        <v>0</v>
      </c>
    </row>
    <row r="351" spans="1:7" x14ac:dyDescent="0.25">
      <c r="A351" s="52">
        <v>348</v>
      </c>
      <c r="B351" s="53"/>
      <c r="C351" s="56"/>
      <c r="D351" s="51"/>
      <c r="E351" s="57"/>
      <c r="F351" s="152" t="str">
        <f t="shared" si="12"/>
        <v/>
      </c>
      <c r="G351" s="153">
        <f t="shared" si="13"/>
        <v>0</v>
      </c>
    </row>
    <row r="352" spans="1:7" x14ac:dyDescent="0.25">
      <c r="A352" s="52">
        <v>349</v>
      </c>
      <c r="B352" s="53"/>
      <c r="C352" s="56"/>
      <c r="D352" s="51"/>
      <c r="E352" s="57"/>
      <c r="F352" s="152" t="str">
        <f t="shared" si="12"/>
        <v/>
      </c>
      <c r="G352" s="153">
        <f t="shared" si="13"/>
        <v>0</v>
      </c>
    </row>
    <row r="353" spans="1:7" x14ac:dyDescent="0.25">
      <c r="A353" s="52">
        <v>350</v>
      </c>
      <c r="B353" s="53"/>
      <c r="C353" s="56"/>
      <c r="D353" s="51"/>
      <c r="E353" s="57"/>
      <c r="F353" s="152" t="str">
        <f t="shared" si="12"/>
        <v/>
      </c>
      <c r="G353" s="153">
        <f t="shared" si="13"/>
        <v>0</v>
      </c>
    </row>
    <row r="354" spans="1:7" x14ac:dyDescent="0.25">
      <c r="A354" s="52">
        <v>351</v>
      </c>
      <c r="B354" s="53"/>
      <c r="C354" s="56"/>
      <c r="D354" s="51"/>
      <c r="E354" s="57"/>
      <c r="F354" s="152" t="str">
        <f t="shared" si="12"/>
        <v/>
      </c>
      <c r="G354" s="153">
        <f t="shared" si="13"/>
        <v>0</v>
      </c>
    </row>
    <row r="355" spans="1:7" x14ac:dyDescent="0.25">
      <c r="A355" s="52">
        <v>352</v>
      </c>
      <c r="B355" s="53"/>
      <c r="C355" s="56"/>
      <c r="D355" s="51"/>
      <c r="E355" s="57"/>
      <c r="F355" s="152" t="str">
        <f t="shared" si="12"/>
        <v/>
      </c>
      <c r="G355" s="153">
        <f t="shared" si="13"/>
        <v>0</v>
      </c>
    </row>
    <row r="356" spans="1:7" x14ac:dyDescent="0.25">
      <c r="A356" s="52">
        <v>353</v>
      </c>
      <c r="B356" s="53"/>
      <c r="C356" s="56"/>
      <c r="D356" s="51"/>
      <c r="E356" s="57"/>
      <c r="F356" s="152" t="str">
        <f t="shared" si="12"/>
        <v/>
      </c>
      <c r="G356" s="153">
        <f t="shared" si="13"/>
        <v>0</v>
      </c>
    </row>
    <row r="357" spans="1:7" x14ac:dyDescent="0.25">
      <c r="A357" s="52">
        <v>354</v>
      </c>
      <c r="B357" s="53"/>
      <c r="C357" s="56"/>
      <c r="D357" s="51"/>
      <c r="E357" s="57"/>
      <c r="F357" s="152" t="str">
        <f t="shared" si="12"/>
        <v/>
      </c>
      <c r="G357" s="153">
        <f t="shared" si="13"/>
        <v>0</v>
      </c>
    </row>
    <row r="358" spans="1:7" x14ac:dyDescent="0.25">
      <c r="A358" s="52">
        <v>355</v>
      </c>
      <c r="B358" s="53"/>
      <c r="C358" s="56"/>
      <c r="D358" s="51"/>
      <c r="E358" s="57"/>
      <c r="F358" s="152" t="str">
        <f t="shared" si="12"/>
        <v/>
      </c>
      <c r="G358" s="153">
        <f t="shared" si="13"/>
        <v>0</v>
      </c>
    </row>
    <row r="359" spans="1:7" x14ac:dyDescent="0.25">
      <c r="A359" s="52">
        <v>356</v>
      </c>
      <c r="B359" s="53"/>
      <c r="C359" s="56"/>
      <c r="D359" s="51"/>
      <c r="E359" s="57"/>
      <c r="F359" s="152" t="str">
        <f t="shared" si="12"/>
        <v/>
      </c>
      <c r="G359" s="153">
        <f t="shared" si="13"/>
        <v>0</v>
      </c>
    </row>
    <row r="360" spans="1:7" x14ac:dyDescent="0.25">
      <c r="A360" s="52">
        <v>357</v>
      </c>
      <c r="B360" s="53"/>
      <c r="C360" s="56"/>
      <c r="D360" s="51"/>
      <c r="E360" s="57"/>
      <c r="F360" s="152" t="str">
        <f t="shared" si="12"/>
        <v/>
      </c>
      <c r="G360" s="153">
        <f t="shared" si="13"/>
        <v>0</v>
      </c>
    </row>
    <row r="361" spans="1:7" x14ac:dyDescent="0.25">
      <c r="A361" s="52">
        <v>358</v>
      </c>
      <c r="B361" s="53"/>
      <c r="C361" s="56"/>
      <c r="D361" s="51"/>
      <c r="E361" s="57"/>
      <c r="F361" s="152" t="str">
        <f t="shared" si="12"/>
        <v/>
      </c>
      <c r="G361" s="153">
        <f t="shared" si="13"/>
        <v>0</v>
      </c>
    </row>
    <row r="362" spans="1:7" x14ac:dyDescent="0.25">
      <c r="A362" s="52">
        <v>359</v>
      </c>
      <c r="B362" s="53"/>
      <c r="C362" s="56"/>
      <c r="D362" s="51"/>
      <c r="E362" s="57"/>
      <c r="F362" s="152" t="str">
        <f t="shared" si="12"/>
        <v/>
      </c>
      <c r="G362" s="153">
        <f t="shared" si="13"/>
        <v>0</v>
      </c>
    </row>
    <row r="363" spans="1:7" x14ac:dyDescent="0.25">
      <c r="A363" s="52">
        <v>360</v>
      </c>
      <c r="B363" s="53"/>
      <c r="C363" s="56"/>
      <c r="D363" s="51"/>
      <c r="E363" s="57"/>
      <c r="F363" s="152" t="str">
        <f t="shared" si="12"/>
        <v/>
      </c>
      <c r="G363" s="153">
        <f t="shared" si="13"/>
        <v>0</v>
      </c>
    </row>
    <row r="364" spans="1:7" x14ac:dyDescent="0.25">
      <c r="A364" s="52">
        <v>361</v>
      </c>
      <c r="B364" s="53"/>
      <c r="C364" s="56"/>
      <c r="D364" s="51"/>
      <c r="E364" s="57"/>
      <c r="F364" s="152" t="str">
        <f t="shared" si="12"/>
        <v/>
      </c>
      <c r="G364" s="153">
        <f t="shared" si="13"/>
        <v>0</v>
      </c>
    </row>
    <row r="365" spans="1:7" x14ac:dyDescent="0.25">
      <c r="A365" s="52">
        <v>362</v>
      </c>
      <c r="B365" s="53"/>
      <c r="C365" s="56"/>
      <c r="D365" s="51"/>
      <c r="E365" s="57"/>
      <c r="F365" s="152" t="str">
        <f t="shared" si="12"/>
        <v/>
      </c>
      <c r="G365" s="153">
        <f t="shared" si="13"/>
        <v>0</v>
      </c>
    </row>
    <row r="366" spans="1:7" x14ac:dyDescent="0.25">
      <c r="A366" s="52">
        <v>363</v>
      </c>
      <c r="B366" s="53"/>
      <c r="C366" s="56"/>
      <c r="D366" s="51"/>
      <c r="E366" s="57"/>
      <c r="F366" s="152" t="str">
        <f t="shared" si="12"/>
        <v/>
      </c>
      <c r="G366" s="153">
        <f t="shared" si="13"/>
        <v>0</v>
      </c>
    </row>
    <row r="367" spans="1:7" x14ac:dyDescent="0.25">
      <c r="A367" s="52">
        <v>364</v>
      </c>
      <c r="B367" s="53"/>
      <c r="C367" s="56"/>
      <c r="D367" s="51"/>
      <c r="E367" s="57"/>
      <c r="F367" s="152" t="str">
        <f t="shared" si="12"/>
        <v/>
      </c>
      <c r="G367" s="153">
        <f t="shared" si="13"/>
        <v>0</v>
      </c>
    </row>
    <row r="368" spans="1:7" x14ac:dyDescent="0.25">
      <c r="A368" s="52">
        <v>365</v>
      </c>
      <c r="B368" s="53"/>
      <c r="C368" s="56"/>
      <c r="D368" s="51"/>
      <c r="E368" s="57"/>
      <c r="F368" s="152" t="str">
        <f t="shared" si="12"/>
        <v/>
      </c>
      <c r="G368" s="153">
        <f t="shared" si="13"/>
        <v>0</v>
      </c>
    </row>
    <row r="369" spans="1:7" x14ac:dyDescent="0.25">
      <c r="A369" s="52">
        <v>366</v>
      </c>
      <c r="B369" s="53"/>
      <c r="C369" s="56"/>
      <c r="D369" s="51"/>
      <c r="E369" s="57"/>
      <c r="F369" s="152" t="str">
        <f t="shared" si="12"/>
        <v/>
      </c>
      <c r="G369" s="153">
        <f t="shared" si="13"/>
        <v>0</v>
      </c>
    </row>
    <row r="370" spans="1:7" x14ac:dyDescent="0.25">
      <c r="A370" s="52">
        <v>367</v>
      </c>
      <c r="B370" s="53"/>
      <c r="C370" s="56"/>
      <c r="D370" s="51"/>
      <c r="E370" s="57"/>
      <c r="F370" s="152" t="str">
        <f t="shared" si="12"/>
        <v/>
      </c>
      <c r="G370" s="153">
        <f t="shared" si="13"/>
        <v>0</v>
      </c>
    </row>
    <row r="371" spans="1:7" x14ac:dyDescent="0.25">
      <c r="A371" s="52">
        <v>368</v>
      </c>
      <c r="B371" s="53"/>
      <c r="C371" s="56"/>
      <c r="D371" s="51"/>
      <c r="E371" s="57"/>
      <c r="F371" s="152" t="str">
        <f t="shared" si="12"/>
        <v/>
      </c>
      <c r="G371" s="153">
        <f t="shared" si="13"/>
        <v>0</v>
      </c>
    </row>
    <row r="372" spans="1:7" x14ac:dyDescent="0.25">
      <c r="A372" s="52">
        <v>369</v>
      </c>
      <c r="B372" s="53"/>
      <c r="C372" s="56"/>
      <c r="D372" s="51"/>
      <c r="E372" s="57"/>
      <c r="F372" s="152" t="str">
        <f t="shared" si="12"/>
        <v/>
      </c>
      <c r="G372" s="153">
        <f t="shared" si="13"/>
        <v>0</v>
      </c>
    </row>
    <row r="373" spans="1:7" x14ac:dyDescent="0.25">
      <c r="A373" s="52">
        <v>370</v>
      </c>
      <c r="B373" s="53"/>
      <c r="C373" s="56"/>
      <c r="D373" s="51"/>
      <c r="E373" s="57"/>
      <c r="F373" s="152" t="str">
        <f t="shared" si="12"/>
        <v/>
      </c>
      <c r="G373" s="153">
        <f t="shared" si="13"/>
        <v>0</v>
      </c>
    </row>
    <row r="374" spans="1:7" x14ac:dyDescent="0.25">
      <c r="A374" s="52">
        <v>371</v>
      </c>
      <c r="B374" s="53"/>
      <c r="C374" s="56"/>
      <c r="D374" s="51"/>
      <c r="E374" s="57"/>
      <c r="F374" s="152" t="str">
        <f t="shared" si="12"/>
        <v/>
      </c>
      <c r="G374" s="153">
        <f t="shared" si="13"/>
        <v>0</v>
      </c>
    </row>
    <row r="375" spans="1:7" x14ac:dyDescent="0.25">
      <c r="A375" s="52">
        <v>372</v>
      </c>
      <c r="B375" s="53"/>
      <c r="C375" s="56"/>
      <c r="D375" s="51"/>
      <c r="E375" s="57"/>
      <c r="F375" s="152" t="str">
        <f t="shared" si="12"/>
        <v/>
      </c>
      <c r="G375" s="153">
        <f t="shared" si="13"/>
        <v>0</v>
      </c>
    </row>
    <row r="376" spans="1:7" x14ac:dyDescent="0.25">
      <c r="A376" s="52">
        <v>373</v>
      </c>
      <c r="B376" s="53"/>
      <c r="C376" s="56"/>
      <c r="D376" s="51"/>
      <c r="E376" s="57"/>
      <c r="F376" s="152" t="str">
        <f t="shared" si="12"/>
        <v/>
      </c>
      <c r="G376" s="153">
        <f t="shared" si="13"/>
        <v>0</v>
      </c>
    </row>
    <row r="377" spans="1:7" x14ac:dyDescent="0.25">
      <c r="A377" s="52">
        <v>374</v>
      </c>
      <c r="B377" s="53"/>
      <c r="C377" s="56"/>
      <c r="D377" s="51"/>
      <c r="E377" s="57"/>
      <c r="F377" s="152" t="str">
        <f t="shared" si="12"/>
        <v/>
      </c>
      <c r="G377" s="153">
        <f t="shared" si="13"/>
        <v>0</v>
      </c>
    </row>
    <row r="378" spans="1:7" x14ac:dyDescent="0.25">
      <c r="A378" s="52">
        <v>375</v>
      </c>
      <c r="B378" s="53"/>
      <c r="C378" s="56"/>
      <c r="D378" s="51"/>
      <c r="E378" s="57"/>
      <c r="F378" s="152" t="str">
        <f t="shared" si="12"/>
        <v/>
      </c>
      <c r="G378" s="153">
        <f t="shared" si="13"/>
        <v>0</v>
      </c>
    </row>
    <row r="379" spans="1:7" x14ac:dyDescent="0.25">
      <c r="A379" s="52">
        <v>376</v>
      </c>
      <c r="B379" s="53"/>
      <c r="C379" s="56"/>
      <c r="D379" s="51"/>
      <c r="E379" s="57"/>
      <c r="F379" s="152" t="str">
        <f t="shared" si="12"/>
        <v/>
      </c>
      <c r="G379" s="153">
        <f t="shared" si="13"/>
        <v>0</v>
      </c>
    </row>
    <row r="380" spans="1:7" x14ac:dyDescent="0.25">
      <c r="A380" s="52">
        <v>377</v>
      </c>
      <c r="B380" s="53"/>
      <c r="C380" s="56"/>
      <c r="D380" s="51"/>
      <c r="E380" s="57"/>
      <c r="F380" s="152" t="str">
        <f t="shared" si="12"/>
        <v/>
      </c>
      <c r="G380" s="153">
        <f t="shared" si="13"/>
        <v>0</v>
      </c>
    </row>
    <row r="381" spans="1:7" x14ac:dyDescent="0.25">
      <c r="A381" s="52">
        <v>378</v>
      </c>
      <c r="B381" s="53"/>
      <c r="C381" s="56"/>
      <c r="D381" s="51"/>
      <c r="E381" s="57"/>
      <c r="F381" s="152" t="str">
        <f t="shared" si="12"/>
        <v/>
      </c>
      <c r="G381" s="153">
        <f t="shared" si="13"/>
        <v>0</v>
      </c>
    </row>
    <row r="382" spans="1:7" x14ac:dyDescent="0.25">
      <c r="A382" s="52">
        <v>379</v>
      </c>
      <c r="B382" s="53"/>
      <c r="C382" s="56"/>
      <c r="D382" s="51"/>
      <c r="E382" s="57"/>
      <c r="F382" s="152" t="str">
        <f t="shared" si="12"/>
        <v/>
      </c>
      <c r="G382" s="153">
        <f t="shared" si="13"/>
        <v>0</v>
      </c>
    </row>
    <row r="383" spans="1:7" x14ac:dyDescent="0.25">
      <c r="A383" s="52">
        <v>380</v>
      </c>
      <c r="B383" s="53"/>
      <c r="C383" s="56"/>
      <c r="D383" s="51"/>
      <c r="E383" s="57"/>
      <c r="F383" s="152" t="str">
        <f t="shared" si="12"/>
        <v/>
      </c>
      <c r="G383" s="153">
        <f t="shared" si="13"/>
        <v>0</v>
      </c>
    </row>
    <row r="384" spans="1:7" x14ac:dyDescent="0.25">
      <c r="A384" s="52">
        <v>381</v>
      </c>
      <c r="B384" s="53"/>
      <c r="C384" s="56"/>
      <c r="D384" s="51"/>
      <c r="E384" s="57"/>
      <c r="F384" s="152" t="str">
        <f t="shared" si="12"/>
        <v/>
      </c>
      <c r="G384" s="153">
        <f t="shared" si="13"/>
        <v>0</v>
      </c>
    </row>
    <row r="385" spans="1:7" x14ac:dyDescent="0.25">
      <c r="A385" s="52">
        <v>382</v>
      </c>
      <c r="B385" s="53"/>
      <c r="C385" s="56"/>
      <c r="D385" s="51"/>
      <c r="E385" s="57"/>
      <c r="F385" s="152" t="str">
        <f t="shared" si="12"/>
        <v/>
      </c>
      <c r="G385" s="153">
        <f t="shared" si="13"/>
        <v>0</v>
      </c>
    </row>
    <row r="386" spans="1:7" x14ac:dyDescent="0.25">
      <c r="A386" s="52">
        <v>383</v>
      </c>
      <c r="B386" s="53"/>
      <c r="C386" s="56"/>
      <c r="D386" s="51"/>
      <c r="E386" s="57"/>
      <c r="F386" s="152" t="str">
        <f t="shared" si="12"/>
        <v/>
      </c>
      <c r="G386" s="153">
        <f t="shared" si="13"/>
        <v>0</v>
      </c>
    </row>
    <row r="387" spans="1:7" x14ac:dyDescent="0.25">
      <c r="A387" s="52">
        <v>384</v>
      </c>
      <c r="B387" s="53"/>
      <c r="C387" s="56"/>
      <c r="D387" s="51"/>
      <c r="E387" s="57"/>
      <c r="F387" s="152" t="str">
        <f t="shared" si="12"/>
        <v/>
      </c>
      <c r="G387" s="153">
        <f t="shared" si="13"/>
        <v>0</v>
      </c>
    </row>
    <row r="388" spans="1:7" x14ac:dyDescent="0.25">
      <c r="A388" s="52">
        <v>385</v>
      </c>
      <c r="B388" s="53"/>
      <c r="C388" s="56"/>
      <c r="D388" s="51"/>
      <c r="E388" s="57"/>
      <c r="F388" s="152" t="str">
        <f t="shared" ref="F388:F451" si="14">IF(E388="","",E388/C388)</f>
        <v/>
      </c>
      <c r="G388" s="153">
        <f t="shared" ref="G388:G451" si="15">D388</f>
        <v>0</v>
      </c>
    </row>
    <row r="389" spans="1:7" x14ac:dyDescent="0.25">
      <c r="A389" s="52">
        <v>386</v>
      </c>
      <c r="B389" s="53"/>
      <c r="C389" s="56"/>
      <c r="D389" s="51"/>
      <c r="E389" s="57"/>
      <c r="F389" s="152" t="str">
        <f t="shared" si="14"/>
        <v/>
      </c>
      <c r="G389" s="153">
        <f t="shared" si="15"/>
        <v>0</v>
      </c>
    </row>
    <row r="390" spans="1:7" x14ac:dyDescent="0.25">
      <c r="A390" s="52">
        <v>387</v>
      </c>
      <c r="B390" s="53"/>
      <c r="C390" s="56"/>
      <c r="D390" s="51"/>
      <c r="E390" s="57"/>
      <c r="F390" s="152" t="str">
        <f t="shared" si="14"/>
        <v/>
      </c>
      <c r="G390" s="153">
        <f t="shared" si="15"/>
        <v>0</v>
      </c>
    </row>
    <row r="391" spans="1:7" x14ac:dyDescent="0.25">
      <c r="A391" s="52">
        <v>388</v>
      </c>
      <c r="B391" s="53"/>
      <c r="C391" s="56"/>
      <c r="D391" s="51"/>
      <c r="E391" s="57"/>
      <c r="F391" s="152" t="str">
        <f t="shared" si="14"/>
        <v/>
      </c>
      <c r="G391" s="153">
        <f t="shared" si="15"/>
        <v>0</v>
      </c>
    </row>
    <row r="392" spans="1:7" x14ac:dyDescent="0.25">
      <c r="A392" s="52">
        <v>389</v>
      </c>
      <c r="B392" s="53"/>
      <c r="C392" s="56"/>
      <c r="D392" s="51"/>
      <c r="E392" s="57"/>
      <c r="F392" s="152" t="str">
        <f t="shared" si="14"/>
        <v/>
      </c>
      <c r="G392" s="153">
        <f t="shared" si="15"/>
        <v>0</v>
      </c>
    </row>
    <row r="393" spans="1:7" x14ac:dyDescent="0.25">
      <c r="A393" s="52">
        <v>390</v>
      </c>
      <c r="B393" s="53"/>
      <c r="C393" s="56"/>
      <c r="D393" s="51"/>
      <c r="E393" s="57"/>
      <c r="F393" s="152" t="str">
        <f t="shared" si="14"/>
        <v/>
      </c>
      <c r="G393" s="153">
        <f t="shared" si="15"/>
        <v>0</v>
      </c>
    </row>
    <row r="394" spans="1:7" x14ac:dyDescent="0.25">
      <c r="A394" s="52">
        <v>391</v>
      </c>
      <c r="B394" s="53"/>
      <c r="C394" s="56"/>
      <c r="D394" s="51"/>
      <c r="E394" s="57"/>
      <c r="F394" s="152" t="str">
        <f t="shared" si="14"/>
        <v/>
      </c>
      <c r="G394" s="153">
        <f t="shared" si="15"/>
        <v>0</v>
      </c>
    </row>
    <row r="395" spans="1:7" x14ac:dyDescent="0.25">
      <c r="A395" s="52">
        <v>392</v>
      </c>
      <c r="B395" s="53"/>
      <c r="C395" s="56"/>
      <c r="D395" s="51"/>
      <c r="E395" s="57"/>
      <c r="F395" s="152" t="str">
        <f t="shared" si="14"/>
        <v/>
      </c>
      <c r="G395" s="153">
        <f t="shared" si="15"/>
        <v>0</v>
      </c>
    </row>
    <row r="396" spans="1:7" x14ac:dyDescent="0.25">
      <c r="A396" s="52">
        <v>393</v>
      </c>
      <c r="B396" s="53"/>
      <c r="C396" s="56"/>
      <c r="D396" s="51"/>
      <c r="E396" s="57"/>
      <c r="F396" s="152" t="str">
        <f t="shared" si="14"/>
        <v/>
      </c>
      <c r="G396" s="153">
        <f t="shared" si="15"/>
        <v>0</v>
      </c>
    </row>
    <row r="397" spans="1:7" x14ac:dyDescent="0.25">
      <c r="A397" s="52">
        <v>394</v>
      </c>
      <c r="B397" s="53"/>
      <c r="C397" s="56"/>
      <c r="D397" s="51"/>
      <c r="E397" s="57"/>
      <c r="F397" s="152" t="str">
        <f t="shared" si="14"/>
        <v/>
      </c>
      <c r="G397" s="153">
        <f t="shared" si="15"/>
        <v>0</v>
      </c>
    </row>
    <row r="398" spans="1:7" x14ac:dyDescent="0.25">
      <c r="A398" s="52">
        <v>395</v>
      </c>
      <c r="B398" s="53"/>
      <c r="C398" s="56"/>
      <c r="D398" s="51"/>
      <c r="E398" s="57"/>
      <c r="F398" s="152" t="str">
        <f t="shared" si="14"/>
        <v/>
      </c>
      <c r="G398" s="153">
        <f t="shared" si="15"/>
        <v>0</v>
      </c>
    </row>
    <row r="399" spans="1:7" x14ac:dyDescent="0.25">
      <c r="A399" s="52">
        <v>396</v>
      </c>
      <c r="B399" s="53"/>
      <c r="C399" s="56"/>
      <c r="D399" s="51"/>
      <c r="E399" s="57"/>
      <c r="F399" s="152" t="str">
        <f t="shared" si="14"/>
        <v/>
      </c>
      <c r="G399" s="153">
        <f t="shared" si="15"/>
        <v>0</v>
      </c>
    </row>
    <row r="400" spans="1:7" x14ac:dyDescent="0.25">
      <c r="A400" s="52">
        <v>397</v>
      </c>
      <c r="B400" s="53"/>
      <c r="C400" s="56"/>
      <c r="D400" s="51"/>
      <c r="E400" s="57"/>
      <c r="F400" s="152" t="str">
        <f t="shared" si="14"/>
        <v/>
      </c>
      <c r="G400" s="153">
        <f t="shared" si="15"/>
        <v>0</v>
      </c>
    </row>
    <row r="401" spans="1:7" x14ac:dyDescent="0.25">
      <c r="A401" s="52">
        <v>398</v>
      </c>
      <c r="B401" s="53"/>
      <c r="C401" s="56"/>
      <c r="D401" s="51"/>
      <c r="E401" s="57"/>
      <c r="F401" s="152" t="str">
        <f t="shared" si="14"/>
        <v/>
      </c>
      <c r="G401" s="153">
        <f t="shared" si="15"/>
        <v>0</v>
      </c>
    </row>
    <row r="402" spans="1:7" x14ac:dyDescent="0.25">
      <c r="A402" s="52">
        <v>399</v>
      </c>
      <c r="B402" s="53"/>
      <c r="C402" s="56"/>
      <c r="D402" s="51"/>
      <c r="E402" s="57"/>
      <c r="F402" s="152" t="str">
        <f t="shared" si="14"/>
        <v/>
      </c>
      <c r="G402" s="153">
        <f t="shared" si="15"/>
        <v>0</v>
      </c>
    </row>
    <row r="403" spans="1:7" x14ac:dyDescent="0.25">
      <c r="A403" s="52">
        <v>400</v>
      </c>
      <c r="B403" s="53"/>
      <c r="C403" s="56"/>
      <c r="D403" s="51"/>
      <c r="E403" s="57"/>
      <c r="F403" s="152" t="str">
        <f t="shared" si="14"/>
        <v/>
      </c>
      <c r="G403" s="153">
        <f t="shared" si="15"/>
        <v>0</v>
      </c>
    </row>
    <row r="404" spans="1:7" x14ac:dyDescent="0.25">
      <c r="A404" s="52">
        <v>401</v>
      </c>
      <c r="B404" s="53"/>
      <c r="C404" s="56"/>
      <c r="D404" s="51"/>
      <c r="E404" s="57"/>
      <c r="F404" s="152" t="str">
        <f t="shared" si="14"/>
        <v/>
      </c>
      <c r="G404" s="153">
        <f t="shared" si="15"/>
        <v>0</v>
      </c>
    </row>
    <row r="405" spans="1:7" x14ac:dyDescent="0.25">
      <c r="A405" s="52">
        <v>402</v>
      </c>
      <c r="B405" s="53"/>
      <c r="C405" s="56"/>
      <c r="D405" s="51"/>
      <c r="E405" s="57"/>
      <c r="F405" s="152" t="str">
        <f t="shared" si="14"/>
        <v/>
      </c>
      <c r="G405" s="153">
        <f t="shared" si="15"/>
        <v>0</v>
      </c>
    </row>
    <row r="406" spans="1:7" x14ac:dyDescent="0.25">
      <c r="A406" s="52">
        <v>403</v>
      </c>
      <c r="B406" s="53"/>
      <c r="C406" s="56"/>
      <c r="D406" s="51"/>
      <c r="E406" s="57"/>
      <c r="F406" s="152" t="str">
        <f t="shared" si="14"/>
        <v/>
      </c>
      <c r="G406" s="153">
        <f t="shared" si="15"/>
        <v>0</v>
      </c>
    </row>
    <row r="407" spans="1:7" x14ac:dyDescent="0.25">
      <c r="A407" s="52">
        <v>404</v>
      </c>
      <c r="B407" s="53"/>
      <c r="C407" s="56"/>
      <c r="D407" s="51"/>
      <c r="E407" s="57"/>
      <c r="F407" s="152" t="str">
        <f t="shared" si="14"/>
        <v/>
      </c>
      <c r="G407" s="153">
        <f t="shared" si="15"/>
        <v>0</v>
      </c>
    </row>
    <row r="408" spans="1:7" x14ac:dyDescent="0.25">
      <c r="A408" s="52">
        <v>405</v>
      </c>
      <c r="B408" s="53"/>
      <c r="C408" s="56"/>
      <c r="D408" s="51"/>
      <c r="E408" s="57"/>
      <c r="F408" s="152" t="str">
        <f t="shared" si="14"/>
        <v/>
      </c>
      <c r="G408" s="153">
        <f t="shared" si="15"/>
        <v>0</v>
      </c>
    </row>
    <row r="409" spans="1:7" x14ac:dyDescent="0.25">
      <c r="A409" s="52">
        <v>406</v>
      </c>
      <c r="B409" s="53"/>
      <c r="C409" s="56"/>
      <c r="D409" s="51"/>
      <c r="E409" s="57"/>
      <c r="F409" s="152" t="str">
        <f t="shared" si="14"/>
        <v/>
      </c>
      <c r="G409" s="153">
        <f t="shared" si="15"/>
        <v>0</v>
      </c>
    </row>
    <row r="410" spans="1:7" x14ac:dyDescent="0.25">
      <c r="A410" s="52">
        <v>407</v>
      </c>
      <c r="B410" s="53"/>
      <c r="C410" s="56"/>
      <c r="D410" s="51"/>
      <c r="E410" s="57"/>
      <c r="F410" s="152" t="str">
        <f t="shared" si="14"/>
        <v/>
      </c>
      <c r="G410" s="153">
        <f t="shared" si="15"/>
        <v>0</v>
      </c>
    </row>
    <row r="411" spans="1:7" x14ac:dyDescent="0.25">
      <c r="A411" s="52">
        <v>408</v>
      </c>
      <c r="B411" s="53"/>
      <c r="C411" s="56"/>
      <c r="D411" s="51"/>
      <c r="E411" s="57"/>
      <c r="F411" s="152" t="str">
        <f t="shared" si="14"/>
        <v/>
      </c>
      <c r="G411" s="153">
        <f t="shared" si="15"/>
        <v>0</v>
      </c>
    </row>
    <row r="412" spans="1:7" x14ac:dyDescent="0.25">
      <c r="A412" s="52">
        <v>409</v>
      </c>
      <c r="B412" s="53"/>
      <c r="C412" s="56"/>
      <c r="D412" s="51"/>
      <c r="E412" s="57"/>
      <c r="F412" s="152" t="str">
        <f t="shared" si="14"/>
        <v/>
      </c>
      <c r="G412" s="153">
        <f t="shared" si="15"/>
        <v>0</v>
      </c>
    </row>
    <row r="413" spans="1:7" x14ac:dyDescent="0.25">
      <c r="A413" s="52">
        <v>410</v>
      </c>
      <c r="B413" s="53"/>
      <c r="C413" s="56"/>
      <c r="D413" s="51"/>
      <c r="E413" s="57"/>
      <c r="F413" s="152" t="str">
        <f t="shared" si="14"/>
        <v/>
      </c>
      <c r="G413" s="153">
        <f t="shared" si="15"/>
        <v>0</v>
      </c>
    </row>
    <row r="414" spans="1:7" x14ac:dyDescent="0.25">
      <c r="A414" s="52">
        <v>411</v>
      </c>
      <c r="B414" s="53"/>
      <c r="C414" s="56"/>
      <c r="D414" s="51"/>
      <c r="E414" s="57"/>
      <c r="F414" s="152" t="str">
        <f t="shared" si="14"/>
        <v/>
      </c>
      <c r="G414" s="153">
        <f t="shared" si="15"/>
        <v>0</v>
      </c>
    </row>
    <row r="415" spans="1:7" x14ac:dyDescent="0.25">
      <c r="A415" s="52">
        <v>412</v>
      </c>
      <c r="B415" s="53"/>
      <c r="C415" s="56"/>
      <c r="D415" s="51"/>
      <c r="E415" s="57"/>
      <c r="F415" s="152" t="str">
        <f t="shared" si="14"/>
        <v/>
      </c>
      <c r="G415" s="153">
        <f t="shared" si="15"/>
        <v>0</v>
      </c>
    </row>
    <row r="416" spans="1:7" x14ac:dyDescent="0.25">
      <c r="A416" s="52">
        <v>413</v>
      </c>
      <c r="B416" s="53"/>
      <c r="C416" s="56"/>
      <c r="D416" s="51"/>
      <c r="E416" s="57"/>
      <c r="F416" s="152" t="str">
        <f t="shared" si="14"/>
        <v/>
      </c>
      <c r="G416" s="153">
        <f t="shared" si="15"/>
        <v>0</v>
      </c>
    </row>
    <row r="417" spans="1:7" x14ac:dyDescent="0.25">
      <c r="A417" s="52">
        <v>414</v>
      </c>
      <c r="B417" s="53"/>
      <c r="C417" s="56"/>
      <c r="D417" s="51"/>
      <c r="E417" s="57"/>
      <c r="F417" s="152" t="str">
        <f t="shared" si="14"/>
        <v/>
      </c>
      <c r="G417" s="153">
        <f t="shared" si="15"/>
        <v>0</v>
      </c>
    </row>
    <row r="418" spans="1:7" x14ac:dyDescent="0.25">
      <c r="A418" s="52">
        <v>415</v>
      </c>
      <c r="B418" s="53"/>
      <c r="C418" s="56"/>
      <c r="D418" s="51"/>
      <c r="E418" s="57"/>
      <c r="F418" s="152" t="str">
        <f t="shared" si="14"/>
        <v/>
      </c>
      <c r="G418" s="153">
        <f t="shared" si="15"/>
        <v>0</v>
      </c>
    </row>
    <row r="419" spans="1:7" x14ac:dyDescent="0.25">
      <c r="A419" s="52">
        <v>416</v>
      </c>
      <c r="B419" s="53"/>
      <c r="C419" s="56"/>
      <c r="D419" s="51"/>
      <c r="E419" s="57"/>
      <c r="F419" s="152" t="str">
        <f t="shared" si="14"/>
        <v/>
      </c>
      <c r="G419" s="153">
        <f t="shared" si="15"/>
        <v>0</v>
      </c>
    </row>
    <row r="420" spans="1:7" x14ac:dyDescent="0.25">
      <c r="A420" s="52">
        <v>417</v>
      </c>
      <c r="B420" s="53"/>
      <c r="C420" s="56"/>
      <c r="D420" s="51"/>
      <c r="E420" s="57"/>
      <c r="F420" s="152" t="str">
        <f t="shared" si="14"/>
        <v/>
      </c>
      <c r="G420" s="153">
        <f t="shared" si="15"/>
        <v>0</v>
      </c>
    </row>
    <row r="421" spans="1:7" x14ac:dyDescent="0.25">
      <c r="A421" s="52">
        <v>418</v>
      </c>
      <c r="B421" s="53"/>
      <c r="C421" s="56"/>
      <c r="D421" s="51"/>
      <c r="E421" s="57"/>
      <c r="F421" s="152" t="str">
        <f t="shared" si="14"/>
        <v/>
      </c>
      <c r="G421" s="153">
        <f t="shared" si="15"/>
        <v>0</v>
      </c>
    </row>
    <row r="422" spans="1:7" x14ac:dyDescent="0.25">
      <c r="A422" s="52">
        <v>419</v>
      </c>
      <c r="B422" s="53"/>
      <c r="C422" s="56"/>
      <c r="D422" s="51"/>
      <c r="E422" s="57"/>
      <c r="F422" s="152" t="str">
        <f t="shared" si="14"/>
        <v/>
      </c>
      <c r="G422" s="153">
        <f t="shared" si="15"/>
        <v>0</v>
      </c>
    </row>
    <row r="423" spans="1:7" x14ac:dyDescent="0.25">
      <c r="A423" s="52">
        <v>420</v>
      </c>
      <c r="B423" s="53"/>
      <c r="C423" s="56"/>
      <c r="D423" s="51"/>
      <c r="E423" s="57"/>
      <c r="F423" s="152" t="str">
        <f t="shared" si="14"/>
        <v/>
      </c>
      <c r="G423" s="153">
        <f t="shared" si="15"/>
        <v>0</v>
      </c>
    </row>
    <row r="424" spans="1:7" x14ac:dyDescent="0.25">
      <c r="A424" s="52">
        <v>421</v>
      </c>
      <c r="B424" s="53"/>
      <c r="C424" s="56"/>
      <c r="D424" s="51"/>
      <c r="E424" s="57"/>
      <c r="F424" s="152" t="str">
        <f t="shared" si="14"/>
        <v/>
      </c>
      <c r="G424" s="153">
        <f t="shared" si="15"/>
        <v>0</v>
      </c>
    </row>
    <row r="425" spans="1:7" x14ac:dyDescent="0.25">
      <c r="A425" s="52">
        <v>422</v>
      </c>
      <c r="B425" s="53"/>
      <c r="C425" s="56"/>
      <c r="D425" s="51"/>
      <c r="E425" s="57"/>
      <c r="F425" s="152" t="str">
        <f t="shared" si="14"/>
        <v/>
      </c>
      <c r="G425" s="153">
        <f t="shared" si="15"/>
        <v>0</v>
      </c>
    </row>
    <row r="426" spans="1:7" x14ac:dyDescent="0.25">
      <c r="A426" s="52">
        <v>423</v>
      </c>
      <c r="B426" s="53"/>
      <c r="C426" s="56"/>
      <c r="D426" s="51"/>
      <c r="E426" s="57"/>
      <c r="F426" s="152" t="str">
        <f t="shared" si="14"/>
        <v/>
      </c>
      <c r="G426" s="153">
        <f t="shared" si="15"/>
        <v>0</v>
      </c>
    </row>
    <row r="427" spans="1:7" x14ac:dyDescent="0.25">
      <c r="A427" s="52">
        <v>424</v>
      </c>
      <c r="B427" s="53"/>
      <c r="C427" s="56"/>
      <c r="D427" s="51"/>
      <c r="E427" s="57"/>
      <c r="F427" s="152" t="str">
        <f t="shared" si="14"/>
        <v/>
      </c>
      <c r="G427" s="153">
        <f t="shared" si="15"/>
        <v>0</v>
      </c>
    </row>
    <row r="428" spans="1:7" x14ac:dyDescent="0.25">
      <c r="A428" s="52">
        <v>425</v>
      </c>
      <c r="B428" s="53"/>
      <c r="C428" s="56"/>
      <c r="D428" s="51"/>
      <c r="E428" s="57"/>
      <c r="F428" s="152" t="str">
        <f t="shared" si="14"/>
        <v/>
      </c>
      <c r="G428" s="153">
        <f t="shared" si="15"/>
        <v>0</v>
      </c>
    </row>
    <row r="429" spans="1:7" x14ac:dyDescent="0.25">
      <c r="A429" s="52">
        <v>426</v>
      </c>
      <c r="B429" s="53"/>
      <c r="C429" s="56"/>
      <c r="D429" s="51"/>
      <c r="E429" s="57"/>
      <c r="F429" s="152" t="str">
        <f t="shared" si="14"/>
        <v/>
      </c>
      <c r="G429" s="153">
        <f t="shared" si="15"/>
        <v>0</v>
      </c>
    </row>
    <row r="430" spans="1:7" x14ac:dyDescent="0.25">
      <c r="A430" s="52">
        <v>427</v>
      </c>
      <c r="B430" s="53"/>
      <c r="C430" s="56"/>
      <c r="D430" s="51"/>
      <c r="E430" s="57"/>
      <c r="F430" s="152" t="str">
        <f t="shared" si="14"/>
        <v/>
      </c>
      <c r="G430" s="153">
        <f t="shared" si="15"/>
        <v>0</v>
      </c>
    </row>
    <row r="431" spans="1:7" x14ac:dyDescent="0.25">
      <c r="A431" s="52">
        <v>428</v>
      </c>
      <c r="B431" s="53"/>
      <c r="C431" s="56"/>
      <c r="D431" s="51"/>
      <c r="E431" s="57"/>
      <c r="F431" s="152" t="str">
        <f t="shared" si="14"/>
        <v/>
      </c>
      <c r="G431" s="153">
        <f t="shared" si="15"/>
        <v>0</v>
      </c>
    </row>
    <row r="432" spans="1:7" x14ac:dyDescent="0.25">
      <c r="A432" s="52">
        <v>429</v>
      </c>
      <c r="B432" s="53"/>
      <c r="C432" s="56"/>
      <c r="D432" s="51"/>
      <c r="E432" s="57"/>
      <c r="F432" s="152" t="str">
        <f t="shared" si="14"/>
        <v/>
      </c>
      <c r="G432" s="153">
        <f t="shared" si="15"/>
        <v>0</v>
      </c>
    </row>
    <row r="433" spans="1:7" x14ac:dyDescent="0.25">
      <c r="A433" s="52">
        <v>430</v>
      </c>
      <c r="B433" s="53"/>
      <c r="C433" s="56"/>
      <c r="D433" s="51"/>
      <c r="E433" s="57"/>
      <c r="F433" s="152" t="str">
        <f t="shared" si="14"/>
        <v/>
      </c>
      <c r="G433" s="153">
        <f t="shared" si="15"/>
        <v>0</v>
      </c>
    </row>
    <row r="434" spans="1:7" x14ac:dyDescent="0.25">
      <c r="A434" s="52">
        <v>431</v>
      </c>
      <c r="B434" s="53"/>
      <c r="C434" s="56"/>
      <c r="D434" s="51"/>
      <c r="E434" s="57"/>
      <c r="F434" s="152" t="str">
        <f t="shared" si="14"/>
        <v/>
      </c>
      <c r="G434" s="153">
        <f t="shared" si="15"/>
        <v>0</v>
      </c>
    </row>
    <row r="435" spans="1:7" x14ac:dyDescent="0.25">
      <c r="A435" s="52">
        <v>432</v>
      </c>
      <c r="B435" s="53"/>
      <c r="C435" s="56"/>
      <c r="D435" s="51"/>
      <c r="E435" s="57"/>
      <c r="F435" s="152" t="str">
        <f t="shared" si="14"/>
        <v/>
      </c>
      <c r="G435" s="153">
        <f t="shared" si="15"/>
        <v>0</v>
      </c>
    </row>
    <row r="436" spans="1:7" x14ac:dyDescent="0.25">
      <c r="A436" s="52">
        <v>433</v>
      </c>
      <c r="B436" s="53"/>
      <c r="C436" s="56"/>
      <c r="D436" s="51"/>
      <c r="E436" s="57"/>
      <c r="F436" s="152" t="str">
        <f t="shared" si="14"/>
        <v/>
      </c>
      <c r="G436" s="153">
        <f t="shared" si="15"/>
        <v>0</v>
      </c>
    </row>
    <row r="437" spans="1:7" x14ac:dyDescent="0.25">
      <c r="A437" s="52">
        <v>434</v>
      </c>
      <c r="B437" s="53"/>
      <c r="C437" s="56"/>
      <c r="D437" s="51"/>
      <c r="E437" s="57"/>
      <c r="F437" s="152" t="str">
        <f t="shared" si="14"/>
        <v/>
      </c>
      <c r="G437" s="153">
        <f t="shared" si="15"/>
        <v>0</v>
      </c>
    </row>
    <row r="438" spans="1:7" x14ac:dyDescent="0.25">
      <c r="A438" s="52">
        <v>435</v>
      </c>
      <c r="B438" s="53"/>
      <c r="C438" s="56"/>
      <c r="D438" s="51"/>
      <c r="E438" s="57"/>
      <c r="F438" s="152" t="str">
        <f t="shared" si="14"/>
        <v/>
      </c>
      <c r="G438" s="153">
        <f t="shared" si="15"/>
        <v>0</v>
      </c>
    </row>
    <row r="439" spans="1:7" x14ac:dyDescent="0.25">
      <c r="A439" s="52">
        <v>436</v>
      </c>
      <c r="B439" s="53"/>
      <c r="C439" s="56"/>
      <c r="D439" s="51"/>
      <c r="E439" s="57"/>
      <c r="F439" s="152" t="str">
        <f t="shared" si="14"/>
        <v/>
      </c>
      <c r="G439" s="153">
        <f t="shared" si="15"/>
        <v>0</v>
      </c>
    </row>
    <row r="440" spans="1:7" x14ac:dyDescent="0.25">
      <c r="A440" s="52">
        <v>437</v>
      </c>
      <c r="B440" s="53"/>
      <c r="C440" s="56"/>
      <c r="D440" s="51"/>
      <c r="E440" s="57"/>
      <c r="F440" s="152" t="str">
        <f t="shared" si="14"/>
        <v/>
      </c>
      <c r="G440" s="153">
        <f t="shared" si="15"/>
        <v>0</v>
      </c>
    </row>
    <row r="441" spans="1:7" x14ac:dyDescent="0.25">
      <c r="A441" s="52">
        <v>438</v>
      </c>
      <c r="B441" s="53"/>
      <c r="C441" s="56"/>
      <c r="D441" s="51"/>
      <c r="E441" s="57"/>
      <c r="F441" s="152" t="str">
        <f t="shared" si="14"/>
        <v/>
      </c>
      <c r="G441" s="153">
        <f t="shared" si="15"/>
        <v>0</v>
      </c>
    </row>
    <row r="442" spans="1:7" x14ac:dyDescent="0.25">
      <c r="A442" s="52">
        <v>439</v>
      </c>
      <c r="B442" s="53"/>
      <c r="C442" s="56"/>
      <c r="D442" s="51"/>
      <c r="E442" s="57"/>
      <c r="F442" s="152" t="str">
        <f t="shared" si="14"/>
        <v/>
      </c>
      <c r="G442" s="153">
        <f t="shared" si="15"/>
        <v>0</v>
      </c>
    </row>
    <row r="443" spans="1:7" x14ac:dyDescent="0.25">
      <c r="A443" s="52">
        <v>440</v>
      </c>
      <c r="B443" s="53"/>
      <c r="C443" s="56"/>
      <c r="D443" s="51"/>
      <c r="E443" s="57"/>
      <c r="F443" s="152" t="str">
        <f t="shared" si="14"/>
        <v/>
      </c>
      <c r="G443" s="153">
        <f t="shared" si="15"/>
        <v>0</v>
      </c>
    </row>
    <row r="444" spans="1:7" x14ac:dyDescent="0.25">
      <c r="A444" s="52">
        <v>441</v>
      </c>
      <c r="B444" s="53"/>
      <c r="C444" s="56"/>
      <c r="D444" s="51"/>
      <c r="E444" s="57"/>
      <c r="F444" s="152" t="str">
        <f t="shared" si="14"/>
        <v/>
      </c>
      <c r="G444" s="153">
        <f t="shared" si="15"/>
        <v>0</v>
      </c>
    </row>
    <row r="445" spans="1:7" x14ac:dyDescent="0.25">
      <c r="A445" s="52">
        <v>442</v>
      </c>
      <c r="B445" s="53"/>
      <c r="C445" s="56"/>
      <c r="D445" s="51"/>
      <c r="E445" s="57"/>
      <c r="F445" s="152" t="str">
        <f t="shared" si="14"/>
        <v/>
      </c>
      <c r="G445" s="153">
        <f t="shared" si="15"/>
        <v>0</v>
      </c>
    </row>
    <row r="446" spans="1:7" x14ac:dyDescent="0.25">
      <c r="A446" s="52">
        <v>443</v>
      </c>
      <c r="B446" s="53"/>
      <c r="C446" s="56"/>
      <c r="D446" s="51"/>
      <c r="E446" s="57"/>
      <c r="F446" s="152" t="str">
        <f t="shared" si="14"/>
        <v/>
      </c>
      <c r="G446" s="153">
        <f t="shared" si="15"/>
        <v>0</v>
      </c>
    </row>
    <row r="447" spans="1:7" x14ac:dyDescent="0.25">
      <c r="A447" s="52">
        <v>444</v>
      </c>
      <c r="B447" s="53"/>
      <c r="C447" s="56"/>
      <c r="D447" s="51"/>
      <c r="E447" s="57"/>
      <c r="F447" s="152" t="str">
        <f t="shared" si="14"/>
        <v/>
      </c>
      <c r="G447" s="153">
        <f t="shared" si="15"/>
        <v>0</v>
      </c>
    </row>
    <row r="448" spans="1:7" x14ac:dyDescent="0.25">
      <c r="A448" s="52">
        <v>445</v>
      </c>
      <c r="B448" s="53"/>
      <c r="C448" s="56"/>
      <c r="D448" s="51"/>
      <c r="E448" s="57"/>
      <c r="F448" s="152" t="str">
        <f t="shared" si="14"/>
        <v/>
      </c>
      <c r="G448" s="153">
        <f t="shared" si="15"/>
        <v>0</v>
      </c>
    </row>
    <row r="449" spans="1:7" x14ac:dyDescent="0.25">
      <c r="A449" s="52">
        <v>446</v>
      </c>
      <c r="B449" s="53"/>
      <c r="C449" s="56"/>
      <c r="D449" s="51"/>
      <c r="E449" s="57"/>
      <c r="F449" s="152" t="str">
        <f t="shared" si="14"/>
        <v/>
      </c>
      <c r="G449" s="153">
        <f t="shared" si="15"/>
        <v>0</v>
      </c>
    </row>
    <row r="450" spans="1:7" x14ac:dyDescent="0.25">
      <c r="A450" s="52">
        <v>447</v>
      </c>
      <c r="B450" s="53"/>
      <c r="C450" s="56"/>
      <c r="D450" s="51"/>
      <c r="E450" s="57"/>
      <c r="F450" s="152" t="str">
        <f t="shared" si="14"/>
        <v/>
      </c>
      <c r="G450" s="153">
        <f t="shared" si="15"/>
        <v>0</v>
      </c>
    </row>
    <row r="451" spans="1:7" x14ac:dyDescent="0.25">
      <c r="A451" s="52">
        <v>448</v>
      </c>
      <c r="B451" s="53"/>
      <c r="C451" s="56"/>
      <c r="D451" s="51"/>
      <c r="E451" s="57"/>
      <c r="F451" s="152" t="str">
        <f t="shared" si="14"/>
        <v/>
      </c>
      <c r="G451" s="153">
        <f t="shared" si="15"/>
        <v>0</v>
      </c>
    </row>
    <row r="452" spans="1:7" x14ac:dyDescent="0.25">
      <c r="A452" s="52">
        <v>449</v>
      </c>
      <c r="B452" s="53"/>
      <c r="C452" s="56"/>
      <c r="D452" s="51"/>
      <c r="E452" s="57"/>
      <c r="F452" s="152" t="str">
        <f t="shared" ref="F452:F515" si="16">IF(E452="","",E452/C452)</f>
        <v/>
      </c>
      <c r="G452" s="153">
        <f t="shared" ref="G452:G515" si="17">D452</f>
        <v>0</v>
      </c>
    </row>
    <row r="453" spans="1:7" x14ac:dyDescent="0.25">
      <c r="A453" s="52">
        <v>450</v>
      </c>
      <c r="B453" s="53"/>
      <c r="C453" s="56"/>
      <c r="D453" s="51"/>
      <c r="E453" s="57"/>
      <c r="F453" s="152" t="str">
        <f t="shared" si="16"/>
        <v/>
      </c>
      <c r="G453" s="153">
        <f t="shared" si="17"/>
        <v>0</v>
      </c>
    </row>
    <row r="454" spans="1:7" x14ac:dyDescent="0.25">
      <c r="A454" s="52">
        <v>451</v>
      </c>
      <c r="B454" s="53"/>
      <c r="C454" s="56"/>
      <c r="D454" s="51"/>
      <c r="E454" s="57"/>
      <c r="F454" s="152" t="str">
        <f t="shared" si="16"/>
        <v/>
      </c>
      <c r="G454" s="153">
        <f t="shared" si="17"/>
        <v>0</v>
      </c>
    </row>
    <row r="455" spans="1:7" x14ac:dyDescent="0.25">
      <c r="A455" s="52">
        <v>452</v>
      </c>
      <c r="B455" s="53"/>
      <c r="C455" s="56"/>
      <c r="D455" s="51"/>
      <c r="E455" s="57"/>
      <c r="F455" s="152" t="str">
        <f t="shared" si="16"/>
        <v/>
      </c>
      <c r="G455" s="153">
        <f t="shared" si="17"/>
        <v>0</v>
      </c>
    </row>
    <row r="456" spans="1:7" x14ac:dyDescent="0.25">
      <c r="A456" s="52">
        <v>453</v>
      </c>
      <c r="B456" s="53"/>
      <c r="C456" s="56"/>
      <c r="D456" s="51"/>
      <c r="E456" s="57"/>
      <c r="F456" s="152" t="str">
        <f t="shared" si="16"/>
        <v/>
      </c>
      <c r="G456" s="153">
        <f t="shared" si="17"/>
        <v>0</v>
      </c>
    </row>
    <row r="457" spans="1:7" x14ac:dyDescent="0.25">
      <c r="A457" s="52">
        <v>454</v>
      </c>
      <c r="B457" s="53"/>
      <c r="C457" s="56"/>
      <c r="D457" s="51"/>
      <c r="E457" s="57"/>
      <c r="F457" s="152" t="str">
        <f t="shared" si="16"/>
        <v/>
      </c>
      <c r="G457" s="153">
        <f t="shared" si="17"/>
        <v>0</v>
      </c>
    </row>
    <row r="458" spans="1:7" x14ac:dyDescent="0.25">
      <c r="A458" s="52">
        <v>455</v>
      </c>
      <c r="B458" s="53"/>
      <c r="C458" s="56"/>
      <c r="D458" s="51"/>
      <c r="E458" s="57"/>
      <c r="F458" s="152" t="str">
        <f t="shared" si="16"/>
        <v/>
      </c>
      <c r="G458" s="153">
        <f t="shared" si="17"/>
        <v>0</v>
      </c>
    </row>
    <row r="459" spans="1:7" x14ac:dyDescent="0.25">
      <c r="A459" s="52">
        <v>456</v>
      </c>
      <c r="B459" s="53"/>
      <c r="C459" s="56"/>
      <c r="D459" s="51"/>
      <c r="E459" s="57"/>
      <c r="F459" s="152" t="str">
        <f t="shared" si="16"/>
        <v/>
      </c>
      <c r="G459" s="153">
        <f t="shared" si="17"/>
        <v>0</v>
      </c>
    </row>
    <row r="460" spans="1:7" x14ac:dyDescent="0.25">
      <c r="A460" s="52">
        <v>457</v>
      </c>
      <c r="B460" s="53"/>
      <c r="C460" s="56"/>
      <c r="D460" s="51"/>
      <c r="E460" s="57"/>
      <c r="F460" s="152" t="str">
        <f t="shared" si="16"/>
        <v/>
      </c>
      <c r="G460" s="153">
        <f t="shared" si="17"/>
        <v>0</v>
      </c>
    </row>
    <row r="461" spans="1:7" x14ac:dyDescent="0.25">
      <c r="A461" s="52">
        <v>458</v>
      </c>
      <c r="B461" s="53"/>
      <c r="C461" s="56"/>
      <c r="D461" s="51"/>
      <c r="E461" s="57"/>
      <c r="F461" s="152" t="str">
        <f t="shared" si="16"/>
        <v/>
      </c>
      <c r="G461" s="153">
        <f t="shared" si="17"/>
        <v>0</v>
      </c>
    </row>
    <row r="462" spans="1:7" x14ac:dyDescent="0.25">
      <c r="A462" s="52">
        <v>459</v>
      </c>
      <c r="B462" s="53"/>
      <c r="C462" s="56"/>
      <c r="D462" s="51"/>
      <c r="E462" s="57"/>
      <c r="F462" s="152" t="str">
        <f t="shared" si="16"/>
        <v/>
      </c>
      <c r="G462" s="153">
        <f t="shared" si="17"/>
        <v>0</v>
      </c>
    </row>
    <row r="463" spans="1:7" x14ac:dyDescent="0.25">
      <c r="A463" s="52">
        <v>460</v>
      </c>
      <c r="B463" s="53"/>
      <c r="C463" s="56"/>
      <c r="D463" s="51"/>
      <c r="E463" s="57"/>
      <c r="F463" s="152" t="str">
        <f t="shared" si="16"/>
        <v/>
      </c>
      <c r="G463" s="153">
        <f t="shared" si="17"/>
        <v>0</v>
      </c>
    </row>
    <row r="464" spans="1:7" x14ac:dyDescent="0.25">
      <c r="A464" s="52">
        <v>461</v>
      </c>
      <c r="B464" s="53"/>
      <c r="C464" s="56"/>
      <c r="D464" s="51"/>
      <c r="E464" s="57"/>
      <c r="F464" s="152" t="str">
        <f t="shared" si="16"/>
        <v/>
      </c>
      <c r="G464" s="153">
        <f t="shared" si="17"/>
        <v>0</v>
      </c>
    </row>
    <row r="465" spans="1:7" x14ac:dyDescent="0.25">
      <c r="A465" s="52">
        <v>462</v>
      </c>
      <c r="B465" s="53"/>
      <c r="C465" s="56"/>
      <c r="D465" s="51"/>
      <c r="E465" s="57"/>
      <c r="F465" s="152" t="str">
        <f t="shared" si="16"/>
        <v/>
      </c>
      <c r="G465" s="153">
        <f t="shared" si="17"/>
        <v>0</v>
      </c>
    </row>
    <row r="466" spans="1:7" x14ac:dyDescent="0.25">
      <c r="A466" s="52">
        <v>463</v>
      </c>
      <c r="B466" s="53"/>
      <c r="C466" s="56"/>
      <c r="D466" s="51"/>
      <c r="E466" s="57"/>
      <c r="F466" s="152" t="str">
        <f t="shared" si="16"/>
        <v/>
      </c>
      <c r="G466" s="153">
        <f t="shared" si="17"/>
        <v>0</v>
      </c>
    </row>
    <row r="467" spans="1:7" x14ac:dyDescent="0.25">
      <c r="A467" s="52">
        <v>464</v>
      </c>
      <c r="B467" s="53"/>
      <c r="C467" s="56"/>
      <c r="D467" s="51"/>
      <c r="E467" s="57"/>
      <c r="F467" s="152" t="str">
        <f t="shared" si="16"/>
        <v/>
      </c>
      <c r="G467" s="153">
        <f t="shared" si="17"/>
        <v>0</v>
      </c>
    </row>
    <row r="468" spans="1:7" x14ac:dyDescent="0.25">
      <c r="A468" s="52">
        <v>465</v>
      </c>
      <c r="B468" s="53"/>
      <c r="C468" s="56"/>
      <c r="D468" s="51"/>
      <c r="E468" s="57"/>
      <c r="F468" s="152" t="str">
        <f t="shared" si="16"/>
        <v/>
      </c>
      <c r="G468" s="153">
        <f t="shared" si="17"/>
        <v>0</v>
      </c>
    </row>
    <row r="469" spans="1:7" x14ac:dyDescent="0.25">
      <c r="A469" s="52">
        <v>466</v>
      </c>
      <c r="B469" s="53"/>
      <c r="C469" s="56"/>
      <c r="D469" s="51"/>
      <c r="E469" s="57"/>
      <c r="F469" s="152" t="str">
        <f t="shared" si="16"/>
        <v/>
      </c>
      <c r="G469" s="153">
        <f t="shared" si="17"/>
        <v>0</v>
      </c>
    </row>
    <row r="470" spans="1:7" x14ac:dyDescent="0.25">
      <c r="A470" s="52">
        <v>467</v>
      </c>
      <c r="B470" s="53"/>
      <c r="C470" s="56"/>
      <c r="D470" s="51"/>
      <c r="E470" s="57"/>
      <c r="F470" s="152" t="str">
        <f t="shared" si="16"/>
        <v/>
      </c>
      <c r="G470" s="153">
        <f t="shared" si="17"/>
        <v>0</v>
      </c>
    </row>
    <row r="471" spans="1:7" x14ac:dyDescent="0.25">
      <c r="A471" s="52">
        <v>468</v>
      </c>
      <c r="B471" s="53"/>
      <c r="C471" s="56"/>
      <c r="D471" s="51"/>
      <c r="E471" s="57"/>
      <c r="F471" s="152" t="str">
        <f t="shared" si="16"/>
        <v/>
      </c>
      <c r="G471" s="153">
        <f t="shared" si="17"/>
        <v>0</v>
      </c>
    </row>
    <row r="472" spans="1:7" x14ac:dyDescent="0.25">
      <c r="A472" s="52">
        <v>469</v>
      </c>
      <c r="B472" s="53"/>
      <c r="C472" s="56"/>
      <c r="D472" s="51"/>
      <c r="E472" s="57"/>
      <c r="F472" s="152" t="str">
        <f t="shared" si="16"/>
        <v/>
      </c>
      <c r="G472" s="153">
        <f t="shared" si="17"/>
        <v>0</v>
      </c>
    </row>
    <row r="473" spans="1:7" x14ac:dyDescent="0.25">
      <c r="A473" s="52">
        <v>470</v>
      </c>
      <c r="B473" s="53"/>
      <c r="C473" s="56"/>
      <c r="D473" s="51"/>
      <c r="E473" s="57"/>
      <c r="F473" s="152" t="str">
        <f t="shared" si="16"/>
        <v/>
      </c>
      <c r="G473" s="153">
        <f t="shared" si="17"/>
        <v>0</v>
      </c>
    </row>
    <row r="474" spans="1:7" x14ac:dyDescent="0.25">
      <c r="A474" s="52">
        <v>471</v>
      </c>
      <c r="B474" s="53"/>
      <c r="C474" s="56"/>
      <c r="D474" s="51"/>
      <c r="E474" s="57"/>
      <c r="F474" s="152" t="str">
        <f t="shared" si="16"/>
        <v/>
      </c>
      <c r="G474" s="153">
        <f t="shared" si="17"/>
        <v>0</v>
      </c>
    </row>
    <row r="475" spans="1:7" x14ac:dyDescent="0.25">
      <c r="A475" s="52">
        <v>472</v>
      </c>
      <c r="B475" s="53"/>
      <c r="C475" s="56"/>
      <c r="D475" s="51"/>
      <c r="E475" s="57"/>
      <c r="F475" s="152" t="str">
        <f t="shared" si="16"/>
        <v/>
      </c>
      <c r="G475" s="153">
        <f t="shared" si="17"/>
        <v>0</v>
      </c>
    </row>
    <row r="476" spans="1:7" x14ac:dyDescent="0.25">
      <c r="A476" s="52">
        <v>473</v>
      </c>
      <c r="B476" s="53"/>
      <c r="C476" s="56"/>
      <c r="D476" s="51"/>
      <c r="E476" s="57"/>
      <c r="F476" s="152" t="str">
        <f t="shared" si="16"/>
        <v/>
      </c>
      <c r="G476" s="153">
        <f t="shared" si="17"/>
        <v>0</v>
      </c>
    </row>
    <row r="477" spans="1:7" x14ac:dyDescent="0.25">
      <c r="A477" s="52">
        <v>474</v>
      </c>
      <c r="B477" s="53"/>
      <c r="C477" s="56"/>
      <c r="D477" s="51"/>
      <c r="E477" s="57"/>
      <c r="F477" s="152" t="str">
        <f t="shared" si="16"/>
        <v/>
      </c>
      <c r="G477" s="153">
        <f t="shared" si="17"/>
        <v>0</v>
      </c>
    </row>
    <row r="478" spans="1:7" x14ac:dyDescent="0.25">
      <c r="A478" s="52">
        <v>475</v>
      </c>
      <c r="B478" s="53"/>
      <c r="C478" s="56"/>
      <c r="D478" s="51"/>
      <c r="E478" s="57"/>
      <c r="F478" s="152" t="str">
        <f t="shared" si="16"/>
        <v/>
      </c>
      <c r="G478" s="153">
        <f t="shared" si="17"/>
        <v>0</v>
      </c>
    </row>
    <row r="479" spans="1:7" x14ac:dyDescent="0.25">
      <c r="A479" s="52">
        <v>476</v>
      </c>
      <c r="B479" s="53"/>
      <c r="C479" s="56"/>
      <c r="D479" s="51"/>
      <c r="E479" s="57"/>
      <c r="F479" s="152" t="str">
        <f t="shared" si="16"/>
        <v/>
      </c>
      <c r="G479" s="153">
        <f t="shared" si="17"/>
        <v>0</v>
      </c>
    </row>
    <row r="480" spans="1:7" x14ac:dyDescent="0.25">
      <c r="A480" s="52">
        <v>477</v>
      </c>
      <c r="B480" s="53"/>
      <c r="C480" s="56"/>
      <c r="D480" s="51"/>
      <c r="E480" s="57"/>
      <c r="F480" s="152" t="str">
        <f t="shared" si="16"/>
        <v/>
      </c>
      <c r="G480" s="153">
        <f t="shared" si="17"/>
        <v>0</v>
      </c>
    </row>
    <row r="481" spans="1:7" x14ac:dyDescent="0.25">
      <c r="A481" s="52">
        <v>478</v>
      </c>
      <c r="B481" s="53"/>
      <c r="C481" s="56"/>
      <c r="D481" s="51"/>
      <c r="E481" s="57"/>
      <c r="F481" s="152" t="str">
        <f t="shared" si="16"/>
        <v/>
      </c>
      <c r="G481" s="153">
        <f t="shared" si="17"/>
        <v>0</v>
      </c>
    </row>
    <row r="482" spans="1:7" x14ac:dyDescent="0.25">
      <c r="A482" s="52">
        <v>479</v>
      </c>
      <c r="B482" s="53"/>
      <c r="C482" s="56"/>
      <c r="D482" s="51"/>
      <c r="E482" s="57"/>
      <c r="F482" s="152" t="str">
        <f t="shared" si="16"/>
        <v/>
      </c>
      <c r="G482" s="153">
        <f t="shared" si="17"/>
        <v>0</v>
      </c>
    </row>
    <row r="483" spans="1:7" x14ac:dyDescent="0.25">
      <c r="A483" s="52">
        <v>480</v>
      </c>
      <c r="B483" s="53"/>
      <c r="C483" s="56"/>
      <c r="D483" s="51"/>
      <c r="E483" s="57"/>
      <c r="F483" s="152" t="str">
        <f t="shared" si="16"/>
        <v/>
      </c>
      <c r="G483" s="153">
        <f t="shared" si="17"/>
        <v>0</v>
      </c>
    </row>
    <row r="484" spans="1:7" x14ac:dyDescent="0.25">
      <c r="A484" s="52">
        <v>481</v>
      </c>
      <c r="B484" s="53"/>
      <c r="C484" s="56"/>
      <c r="D484" s="51"/>
      <c r="E484" s="57"/>
      <c r="F484" s="152" t="str">
        <f t="shared" si="16"/>
        <v/>
      </c>
      <c r="G484" s="153">
        <f t="shared" si="17"/>
        <v>0</v>
      </c>
    </row>
    <row r="485" spans="1:7" x14ac:dyDescent="0.25">
      <c r="A485" s="52">
        <v>482</v>
      </c>
      <c r="B485" s="53"/>
      <c r="C485" s="56"/>
      <c r="D485" s="51"/>
      <c r="E485" s="57"/>
      <c r="F485" s="152" t="str">
        <f t="shared" si="16"/>
        <v/>
      </c>
      <c r="G485" s="153">
        <f t="shared" si="17"/>
        <v>0</v>
      </c>
    </row>
    <row r="486" spans="1:7" x14ac:dyDescent="0.25">
      <c r="A486" s="52">
        <v>483</v>
      </c>
      <c r="B486" s="53"/>
      <c r="C486" s="56"/>
      <c r="D486" s="51"/>
      <c r="E486" s="57"/>
      <c r="F486" s="152" t="str">
        <f t="shared" si="16"/>
        <v/>
      </c>
      <c r="G486" s="153">
        <f t="shared" si="17"/>
        <v>0</v>
      </c>
    </row>
    <row r="487" spans="1:7" x14ac:dyDescent="0.25">
      <c r="A487" s="52">
        <v>484</v>
      </c>
      <c r="B487" s="53"/>
      <c r="C487" s="56"/>
      <c r="D487" s="51"/>
      <c r="E487" s="57"/>
      <c r="F487" s="152" t="str">
        <f t="shared" si="16"/>
        <v/>
      </c>
      <c r="G487" s="153">
        <f t="shared" si="17"/>
        <v>0</v>
      </c>
    </row>
    <row r="488" spans="1:7" x14ac:dyDescent="0.25">
      <c r="A488" s="52">
        <v>485</v>
      </c>
      <c r="B488" s="53"/>
      <c r="C488" s="56"/>
      <c r="D488" s="51"/>
      <c r="E488" s="57"/>
      <c r="F488" s="152" t="str">
        <f t="shared" si="16"/>
        <v/>
      </c>
      <c r="G488" s="153">
        <f t="shared" si="17"/>
        <v>0</v>
      </c>
    </row>
    <row r="489" spans="1:7" x14ac:dyDescent="0.25">
      <c r="A489" s="52">
        <v>486</v>
      </c>
      <c r="B489" s="53"/>
      <c r="C489" s="56"/>
      <c r="D489" s="51"/>
      <c r="E489" s="57"/>
      <c r="F489" s="152" t="str">
        <f t="shared" si="16"/>
        <v/>
      </c>
      <c r="G489" s="153">
        <f t="shared" si="17"/>
        <v>0</v>
      </c>
    </row>
    <row r="490" spans="1:7" x14ac:dyDescent="0.25">
      <c r="A490" s="52">
        <v>487</v>
      </c>
      <c r="B490" s="53"/>
      <c r="C490" s="56"/>
      <c r="D490" s="51"/>
      <c r="E490" s="57"/>
      <c r="F490" s="152" t="str">
        <f t="shared" si="16"/>
        <v/>
      </c>
      <c r="G490" s="153">
        <f t="shared" si="17"/>
        <v>0</v>
      </c>
    </row>
    <row r="491" spans="1:7" x14ac:dyDescent="0.25">
      <c r="A491" s="52">
        <v>488</v>
      </c>
      <c r="B491" s="53"/>
      <c r="C491" s="56"/>
      <c r="D491" s="51"/>
      <c r="E491" s="57"/>
      <c r="F491" s="152" t="str">
        <f t="shared" si="16"/>
        <v/>
      </c>
      <c r="G491" s="153">
        <f t="shared" si="17"/>
        <v>0</v>
      </c>
    </row>
    <row r="492" spans="1:7" x14ac:dyDescent="0.25">
      <c r="A492" s="52">
        <v>489</v>
      </c>
      <c r="B492" s="53"/>
      <c r="C492" s="56"/>
      <c r="D492" s="51"/>
      <c r="E492" s="57"/>
      <c r="F492" s="152" t="str">
        <f t="shared" si="16"/>
        <v/>
      </c>
      <c r="G492" s="153">
        <f t="shared" si="17"/>
        <v>0</v>
      </c>
    </row>
    <row r="493" spans="1:7" x14ac:dyDescent="0.25">
      <c r="A493" s="52">
        <v>490</v>
      </c>
      <c r="B493" s="53"/>
      <c r="C493" s="56"/>
      <c r="D493" s="51"/>
      <c r="E493" s="57"/>
      <c r="F493" s="152" t="str">
        <f t="shared" si="16"/>
        <v/>
      </c>
      <c r="G493" s="153">
        <f t="shared" si="17"/>
        <v>0</v>
      </c>
    </row>
    <row r="494" spans="1:7" x14ac:dyDescent="0.25">
      <c r="A494" s="52">
        <v>491</v>
      </c>
      <c r="B494" s="53"/>
      <c r="C494" s="56"/>
      <c r="D494" s="51"/>
      <c r="E494" s="57"/>
      <c r="F494" s="152" t="str">
        <f t="shared" si="16"/>
        <v/>
      </c>
      <c r="G494" s="153">
        <f t="shared" si="17"/>
        <v>0</v>
      </c>
    </row>
    <row r="495" spans="1:7" x14ac:dyDescent="0.25">
      <c r="A495" s="52">
        <v>492</v>
      </c>
      <c r="B495" s="53"/>
      <c r="C495" s="56"/>
      <c r="D495" s="51"/>
      <c r="E495" s="57"/>
      <c r="F495" s="152" t="str">
        <f t="shared" si="16"/>
        <v/>
      </c>
      <c r="G495" s="153">
        <f t="shared" si="17"/>
        <v>0</v>
      </c>
    </row>
    <row r="496" spans="1:7" x14ac:dyDescent="0.25">
      <c r="A496" s="52">
        <v>493</v>
      </c>
      <c r="B496" s="53"/>
      <c r="C496" s="56"/>
      <c r="D496" s="51"/>
      <c r="E496" s="57"/>
      <c r="F496" s="152" t="str">
        <f t="shared" si="16"/>
        <v/>
      </c>
      <c r="G496" s="153">
        <f t="shared" si="17"/>
        <v>0</v>
      </c>
    </row>
    <row r="497" spans="1:7" x14ac:dyDescent="0.25">
      <c r="A497" s="52">
        <v>494</v>
      </c>
      <c r="B497" s="53"/>
      <c r="C497" s="56"/>
      <c r="D497" s="51"/>
      <c r="E497" s="57"/>
      <c r="F497" s="152" t="str">
        <f t="shared" si="16"/>
        <v/>
      </c>
      <c r="G497" s="153">
        <f t="shared" si="17"/>
        <v>0</v>
      </c>
    </row>
    <row r="498" spans="1:7" x14ac:dyDescent="0.25">
      <c r="A498" s="52">
        <v>495</v>
      </c>
      <c r="B498" s="53"/>
      <c r="C498" s="56"/>
      <c r="D498" s="51"/>
      <c r="E498" s="57"/>
      <c r="F498" s="152" t="str">
        <f t="shared" si="16"/>
        <v/>
      </c>
      <c r="G498" s="153">
        <f t="shared" si="17"/>
        <v>0</v>
      </c>
    </row>
    <row r="499" spans="1:7" x14ac:dyDescent="0.25">
      <c r="A499" s="52">
        <v>496</v>
      </c>
      <c r="B499" s="53"/>
      <c r="C499" s="56"/>
      <c r="D499" s="51"/>
      <c r="E499" s="57"/>
      <c r="F499" s="152" t="str">
        <f t="shared" si="16"/>
        <v/>
      </c>
      <c r="G499" s="153">
        <f t="shared" si="17"/>
        <v>0</v>
      </c>
    </row>
    <row r="500" spans="1:7" x14ac:dyDescent="0.25">
      <c r="A500" s="52">
        <v>497</v>
      </c>
      <c r="B500" s="53"/>
      <c r="C500" s="56"/>
      <c r="D500" s="51"/>
      <c r="E500" s="57"/>
      <c r="F500" s="152" t="str">
        <f t="shared" si="16"/>
        <v/>
      </c>
      <c r="G500" s="153">
        <f t="shared" si="17"/>
        <v>0</v>
      </c>
    </row>
    <row r="501" spans="1:7" x14ac:dyDescent="0.25">
      <c r="A501" s="52">
        <v>498</v>
      </c>
      <c r="B501" s="53"/>
      <c r="C501" s="56"/>
      <c r="D501" s="51"/>
      <c r="E501" s="57"/>
      <c r="F501" s="152" t="str">
        <f t="shared" si="16"/>
        <v/>
      </c>
      <c r="G501" s="153">
        <f t="shared" si="17"/>
        <v>0</v>
      </c>
    </row>
    <row r="502" spans="1:7" x14ac:dyDescent="0.25">
      <c r="A502" s="52">
        <v>499</v>
      </c>
      <c r="B502" s="53"/>
      <c r="C502" s="56"/>
      <c r="D502" s="51"/>
      <c r="E502" s="57"/>
      <c r="F502" s="152" t="str">
        <f t="shared" si="16"/>
        <v/>
      </c>
      <c r="G502" s="153">
        <f t="shared" si="17"/>
        <v>0</v>
      </c>
    </row>
    <row r="503" spans="1:7" x14ac:dyDescent="0.25">
      <c r="A503" s="52">
        <v>500</v>
      </c>
      <c r="B503" s="53"/>
      <c r="C503" s="56"/>
      <c r="D503" s="51"/>
      <c r="E503" s="57"/>
      <c r="F503" s="152" t="str">
        <f t="shared" si="16"/>
        <v/>
      </c>
      <c r="G503" s="153">
        <f t="shared" si="17"/>
        <v>0</v>
      </c>
    </row>
    <row r="504" spans="1:7" x14ac:dyDescent="0.25">
      <c r="A504" s="52">
        <v>501</v>
      </c>
      <c r="B504" s="53"/>
      <c r="C504" s="56"/>
      <c r="D504" s="51"/>
      <c r="E504" s="57"/>
      <c r="F504" s="152" t="str">
        <f t="shared" si="16"/>
        <v/>
      </c>
      <c r="G504" s="153">
        <f t="shared" si="17"/>
        <v>0</v>
      </c>
    </row>
    <row r="505" spans="1:7" x14ac:dyDescent="0.25">
      <c r="A505" s="52">
        <v>502</v>
      </c>
      <c r="B505" s="53"/>
      <c r="C505" s="56"/>
      <c r="D505" s="51"/>
      <c r="E505" s="57"/>
      <c r="F505" s="152" t="str">
        <f t="shared" si="16"/>
        <v/>
      </c>
      <c r="G505" s="153">
        <f t="shared" si="17"/>
        <v>0</v>
      </c>
    </row>
    <row r="506" spans="1:7" x14ac:dyDescent="0.25">
      <c r="A506" s="52">
        <v>503</v>
      </c>
      <c r="B506" s="53"/>
      <c r="C506" s="56"/>
      <c r="D506" s="51"/>
      <c r="E506" s="57"/>
      <c r="F506" s="152" t="str">
        <f t="shared" si="16"/>
        <v/>
      </c>
      <c r="G506" s="153">
        <f t="shared" si="17"/>
        <v>0</v>
      </c>
    </row>
    <row r="507" spans="1:7" x14ac:dyDescent="0.25">
      <c r="A507" s="52">
        <v>504</v>
      </c>
      <c r="B507" s="53"/>
      <c r="C507" s="56"/>
      <c r="D507" s="51"/>
      <c r="E507" s="57"/>
      <c r="F507" s="152" t="str">
        <f t="shared" si="16"/>
        <v/>
      </c>
      <c r="G507" s="153">
        <f t="shared" si="17"/>
        <v>0</v>
      </c>
    </row>
    <row r="508" spans="1:7" x14ac:dyDescent="0.25">
      <c r="A508" s="52">
        <v>505</v>
      </c>
      <c r="B508" s="53"/>
      <c r="C508" s="56"/>
      <c r="D508" s="51"/>
      <c r="E508" s="57"/>
      <c r="F508" s="152" t="str">
        <f t="shared" si="16"/>
        <v/>
      </c>
      <c r="G508" s="153">
        <f t="shared" si="17"/>
        <v>0</v>
      </c>
    </row>
    <row r="509" spans="1:7" x14ac:dyDescent="0.25">
      <c r="A509" s="52">
        <v>506</v>
      </c>
      <c r="B509" s="53"/>
      <c r="C509" s="56"/>
      <c r="D509" s="51"/>
      <c r="E509" s="57"/>
      <c r="F509" s="152" t="str">
        <f t="shared" si="16"/>
        <v/>
      </c>
      <c r="G509" s="153">
        <f t="shared" si="17"/>
        <v>0</v>
      </c>
    </row>
    <row r="510" spans="1:7" x14ac:dyDescent="0.25">
      <c r="A510" s="52">
        <v>507</v>
      </c>
      <c r="B510" s="53"/>
      <c r="C510" s="56"/>
      <c r="D510" s="51"/>
      <c r="E510" s="57"/>
      <c r="F510" s="152" t="str">
        <f t="shared" si="16"/>
        <v/>
      </c>
      <c r="G510" s="153">
        <f t="shared" si="17"/>
        <v>0</v>
      </c>
    </row>
    <row r="511" spans="1:7" x14ac:dyDescent="0.25">
      <c r="A511" s="52">
        <v>508</v>
      </c>
      <c r="B511" s="53"/>
      <c r="C511" s="56"/>
      <c r="D511" s="51"/>
      <c r="E511" s="57"/>
      <c r="F511" s="152" t="str">
        <f t="shared" si="16"/>
        <v/>
      </c>
      <c r="G511" s="153">
        <f t="shared" si="17"/>
        <v>0</v>
      </c>
    </row>
    <row r="512" spans="1:7" x14ac:dyDescent="0.25">
      <c r="A512" s="52">
        <v>509</v>
      </c>
      <c r="B512" s="53"/>
      <c r="C512" s="56"/>
      <c r="D512" s="51"/>
      <c r="E512" s="57"/>
      <c r="F512" s="152" t="str">
        <f t="shared" si="16"/>
        <v/>
      </c>
      <c r="G512" s="153">
        <f t="shared" si="17"/>
        <v>0</v>
      </c>
    </row>
    <row r="513" spans="1:7" x14ac:dyDescent="0.25">
      <c r="A513" s="52">
        <v>510</v>
      </c>
      <c r="B513" s="53"/>
      <c r="C513" s="56"/>
      <c r="D513" s="51"/>
      <c r="E513" s="57"/>
      <c r="F513" s="152" t="str">
        <f t="shared" si="16"/>
        <v/>
      </c>
      <c r="G513" s="153">
        <f t="shared" si="17"/>
        <v>0</v>
      </c>
    </row>
    <row r="514" spans="1:7" x14ac:dyDescent="0.25">
      <c r="A514" s="52">
        <v>511</v>
      </c>
      <c r="B514" s="53"/>
      <c r="C514" s="56"/>
      <c r="D514" s="51"/>
      <c r="E514" s="57"/>
      <c r="F514" s="152" t="str">
        <f t="shared" si="16"/>
        <v/>
      </c>
      <c r="G514" s="153">
        <f t="shared" si="17"/>
        <v>0</v>
      </c>
    </row>
    <row r="515" spans="1:7" x14ac:dyDescent="0.25">
      <c r="A515" s="52">
        <v>512</v>
      </c>
      <c r="B515" s="53"/>
      <c r="C515" s="56"/>
      <c r="D515" s="51"/>
      <c r="E515" s="57"/>
      <c r="F515" s="152" t="str">
        <f t="shared" si="16"/>
        <v/>
      </c>
      <c r="G515" s="153">
        <f t="shared" si="17"/>
        <v>0</v>
      </c>
    </row>
    <row r="516" spans="1:7" x14ac:dyDescent="0.25">
      <c r="A516" s="52">
        <v>513</v>
      </c>
      <c r="B516" s="53"/>
      <c r="C516" s="56"/>
      <c r="D516" s="51"/>
      <c r="E516" s="57"/>
      <c r="F516" s="152" t="str">
        <f t="shared" ref="F516:F579" si="18">IF(E516="","",E516/C516)</f>
        <v/>
      </c>
      <c r="G516" s="153">
        <f t="shared" ref="G516:G579" si="19">D516</f>
        <v>0</v>
      </c>
    </row>
    <row r="517" spans="1:7" x14ac:dyDescent="0.25">
      <c r="A517" s="52">
        <v>514</v>
      </c>
      <c r="B517" s="53"/>
      <c r="C517" s="56"/>
      <c r="D517" s="51"/>
      <c r="E517" s="57"/>
      <c r="F517" s="152" t="str">
        <f t="shared" si="18"/>
        <v/>
      </c>
      <c r="G517" s="153">
        <f t="shared" si="19"/>
        <v>0</v>
      </c>
    </row>
    <row r="518" spans="1:7" x14ac:dyDescent="0.25">
      <c r="A518" s="52">
        <v>515</v>
      </c>
      <c r="B518" s="53"/>
      <c r="C518" s="56"/>
      <c r="D518" s="51"/>
      <c r="E518" s="57"/>
      <c r="F518" s="152" t="str">
        <f t="shared" si="18"/>
        <v/>
      </c>
      <c r="G518" s="153">
        <f t="shared" si="19"/>
        <v>0</v>
      </c>
    </row>
    <row r="519" spans="1:7" x14ac:dyDescent="0.25">
      <c r="A519" s="52">
        <v>516</v>
      </c>
      <c r="B519" s="53"/>
      <c r="C519" s="56"/>
      <c r="D519" s="51"/>
      <c r="E519" s="57"/>
      <c r="F519" s="152" t="str">
        <f t="shared" si="18"/>
        <v/>
      </c>
      <c r="G519" s="153">
        <f t="shared" si="19"/>
        <v>0</v>
      </c>
    </row>
    <row r="520" spans="1:7" x14ac:dyDescent="0.25">
      <c r="A520" s="52">
        <v>517</v>
      </c>
      <c r="B520" s="53"/>
      <c r="C520" s="56"/>
      <c r="D520" s="51"/>
      <c r="E520" s="57"/>
      <c r="F520" s="152" t="str">
        <f t="shared" si="18"/>
        <v/>
      </c>
      <c r="G520" s="153">
        <f t="shared" si="19"/>
        <v>0</v>
      </c>
    </row>
    <row r="521" spans="1:7" x14ac:dyDescent="0.25">
      <c r="A521" s="52">
        <v>518</v>
      </c>
      <c r="B521" s="53"/>
      <c r="C521" s="56"/>
      <c r="D521" s="51"/>
      <c r="E521" s="57"/>
      <c r="F521" s="152" t="str">
        <f t="shared" si="18"/>
        <v/>
      </c>
      <c r="G521" s="153">
        <f t="shared" si="19"/>
        <v>0</v>
      </c>
    </row>
    <row r="522" spans="1:7" x14ac:dyDescent="0.25">
      <c r="A522" s="52">
        <v>519</v>
      </c>
      <c r="B522" s="53"/>
      <c r="C522" s="56"/>
      <c r="D522" s="51"/>
      <c r="E522" s="57"/>
      <c r="F522" s="152" t="str">
        <f t="shared" si="18"/>
        <v/>
      </c>
      <c r="G522" s="153">
        <f t="shared" si="19"/>
        <v>0</v>
      </c>
    </row>
    <row r="523" spans="1:7" x14ac:dyDescent="0.25">
      <c r="A523" s="52">
        <v>520</v>
      </c>
      <c r="B523" s="53"/>
      <c r="C523" s="56"/>
      <c r="D523" s="51"/>
      <c r="E523" s="57"/>
      <c r="F523" s="152" t="str">
        <f t="shared" si="18"/>
        <v/>
      </c>
      <c r="G523" s="153">
        <f t="shared" si="19"/>
        <v>0</v>
      </c>
    </row>
    <row r="524" spans="1:7" x14ac:dyDescent="0.25">
      <c r="A524" s="52">
        <v>521</v>
      </c>
      <c r="B524" s="53"/>
      <c r="C524" s="56"/>
      <c r="D524" s="51"/>
      <c r="E524" s="57"/>
      <c r="F524" s="152" t="str">
        <f t="shared" si="18"/>
        <v/>
      </c>
      <c r="G524" s="153">
        <f t="shared" si="19"/>
        <v>0</v>
      </c>
    </row>
    <row r="525" spans="1:7" x14ac:dyDescent="0.25">
      <c r="A525" s="52">
        <v>522</v>
      </c>
      <c r="B525" s="53"/>
      <c r="C525" s="56"/>
      <c r="D525" s="51"/>
      <c r="E525" s="57"/>
      <c r="F525" s="152" t="str">
        <f t="shared" si="18"/>
        <v/>
      </c>
      <c r="G525" s="153">
        <f t="shared" si="19"/>
        <v>0</v>
      </c>
    </row>
    <row r="526" spans="1:7" x14ac:dyDescent="0.25">
      <c r="A526" s="52">
        <v>523</v>
      </c>
      <c r="B526" s="53"/>
      <c r="C526" s="56"/>
      <c r="D526" s="51"/>
      <c r="E526" s="57"/>
      <c r="F526" s="152" t="str">
        <f t="shared" si="18"/>
        <v/>
      </c>
      <c r="G526" s="153">
        <f t="shared" si="19"/>
        <v>0</v>
      </c>
    </row>
    <row r="527" spans="1:7" x14ac:dyDescent="0.25">
      <c r="A527" s="52">
        <v>524</v>
      </c>
      <c r="B527" s="53"/>
      <c r="C527" s="56"/>
      <c r="D527" s="51"/>
      <c r="E527" s="57"/>
      <c r="F527" s="152" t="str">
        <f t="shared" si="18"/>
        <v/>
      </c>
      <c r="G527" s="153">
        <f t="shared" si="19"/>
        <v>0</v>
      </c>
    </row>
    <row r="528" spans="1:7" x14ac:dyDescent="0.25">
      <c r="A528" s="52">
        <v>525</v>
      </c>
      <c r="B528" s="53"/>
      <c r="C528" s="56"/>
      <c r="D528" s="51"/>
      <c r="E528" s="57"/>
      <c r="F528" s="152" t="str">
        <f t="shared" si="18"/>
        <v/>
      </c>
      <c r="G528" s="153">
        <f t="shared" si="19"/>
        <v>0</v>
      </c>
    </row>
    <row r="529" spans="1:7" x14ac:dyDescent="0.25">
      <c r="A529" s="52">
        <v>526</v>
      </c>
      <c r="B529" s="53"/>
      <c r="C529" s="56"/>
      <c r="D529" s="51"/>
      <c r="E529" s="57"/>
      <c r="F529" s="152" t="str">
        <f t="shared" si="18"/>
        <v/>
      </c>
      <c r="G529" s="153">
        <f t="shared" si="19"/>
        <v>0</v>
      </c>
    </row>
    <row r="530" spans="1:7" x14ac:dyDescent="0.25">
      <c r="A530" s="52">
        <v>527</v>
      </c>
      <c r="B530" s="53"/>
      <c r="C530" s="56"/>
      <c r="D530" s="51"/>
      <c r="E530" s="57"/>
      <c r="F530" s="152" t="str">
        <f t="shared" si="18"/>
        <v/>
      </c>
      <c r="G530" s="153">
        <f t="shared" si="19"/>
        <v>0</v>
      </c>
    </row>
    <row r="531" spans="1:7" x14ac:dyDescent="0.25">
      <c r="A531" s="52">
        <v>528</v>
      </c>
      <c r="B531" s="53"/>
      <c r="C531" s="56"/>
      <c r="D531" s="51"/>
      <c r="E531" s="57"/>
      <c r="F531" s="152" t="str">
        <f t="shared" si="18"/>
        <v/>
      </c>
      <c r="G531" s="153">
        <f t="shared" si="19"/>
        <v>0</v>
      </c>
    </row>
    <row r="532" spans="1:7" x14ac:dyDescent="0.25">
      <c r="A532" s="52">
        <v>529</v>
      </c>
      <c r="B532" s="53"/>
      <c r="C532" s="56"/>
      <c r="D532" s="51"/>
      <c r="E532" s="57"/>
      <c r="F532" s="152" t="str">
        <f t="shared" si="18"/>
        <v/>
      </c>
      <c r="G532" s="153">
        <f t="shared" si="19"/>
        <v>0</v>
      </c>
    </row>
    <row r="533" spans="1:7" x14ac:dyDescent="0.25">
      <c r="A533" s="52">
        <v>530</v>
      </c>
      <c r="B533" s="53"/>
      <c r="C533" s="56"/>
      <c r="D533" s="51"/>
      <c r="E533" s="57"/>
      <c r="F533" s="152" t="str">
        <f t="shared" si="18"/>
        <v/>
      </c>
      <c r="G533" s="153">
        <f t="shared" si="19"/>
        <v>0</v>
      </c>
    </row>
    <row r="534" spans="1:7" x14ac:dyDescent="0.25">
      <c r="A534" s="52">
        <v>531</v>
      </c>
      <c r="B534" s="53"/>
      <c r="C534" s="56"/>
      <c r="D534" s="51"/>
      <c r="E534" s="57"/>
      <c r="F534" s="152" t="str">
        <f t="shared" si="18"/>
        <v/>
      </c>
      <c r="G534" s="153">
        <f t="shared" si="19"/>
        <v>0</v>
      </c>
    </row>
    <row r="535" spans="1:7" x14ac:dyDescent="0.25">
      <c r="A535" s="52">
        <v>532</v>
      </c>
      <c r="B535" s="53"/>
      <c r="C535" s="56"/>
      <c r="D535" s="51"/>
      <c r="E535" s="57"/>
      <c r="F535" s="152" t="str">
        <f t="shared" si="18"/>
        <v/>
      </c>
      <c r="G535" s="153">
        <f t="shared" si="19"/>
        <v>0</v>
      </c>
    </row>
    <row r="536" spans="1:7" x14ac:dyDescent="0.25">
      <c r="A536" s="52">
        <v>533</v>
      </c>
      <c r="B536" s="53"/>
      <c r="C536" s="56"/>
      <c r="D536" s="51"/>
      <c r="E536" s="57"/>
      <c r="F536" s="152" t="str">
        <f t="shared" si="18"/>
        <v/>
      </c>
      <c r="G536" s="153">
        <f t="shared" si="19"/>
        <v>0</v>
      </c>
    </row>
    <row r="537" spans="1:7" x14ac:dyDescent="0.25">
      <c r="A537" s="52">
        <v>534</v>
      </c>
      <c r="B537" s="53"/>
      <c r="C537" s="56"/>
      <c r="D537" s="51"/>
      <c r="E537" s="57"/>
      <c r="F537" s="152" t="str">
        <f t="shared" si="18"/>
        <v/>
      </c>
      <c r="G537" s="153">
        <f t="shared" si="19"/>
        <v>0</v>
      </c>
    </row>
    <row r="538" spans="1:7" x14ac:dyDescent="0.25">
      <c r="A538" s="52">
        <v>535</v>
      </c>
      <c r="B538" s="53"/>
      <c r="C538" s="56"/>
      <c r="D538" s="51"/>
      <c r="E538" s="57"/>
      <c r="F538" s="152" t="str">
        <f t="shared" si="18"/>
        <v/>
      </c>
      <c r="G538" s="153">
        <f t="shared" si="19"/>
        <v>0</v>
      </c>
    </row>
    <row r="539" spans="1:7" x14ac:dyDescent="0.25">
      <c r="A539" s="52">
        <v>536</v>
      </c>
      <c r="B539" s="53"/>
      <c r="C539" s="56"/>
      <c r="D539" s="51"/>
      <c r="E539" s="57"/>
      <c r="F539" s="152" t="str">
        <f t="shared" si="18"/>
        <v/>
      </c>
      <c r="G539" s="153">
        <f t="shared" si="19"/>
        <v>0</v>
      </c>
    </row>
    <row r="540" spans="1:7" x14ac:dyDescent="0.25">
      <c r="A540" s="52">
        <v>537</v>
      </c>
      <c r="B540" s="53"/>
      <c r="C540" s="56"/>
      <c r="D540" s="51"/>
      <c r="E540" s="57"/>
      <c r="F540" s="152" t="str">
        <f t="shared" si="18"/>
        <v/>
      </c>
      <c r="G540" s="153">
        <f t="shared" si="19"/>
        <v>0</v>
      </c>
    </row>
    <row r="541" spans="1:7" x14ac:dyDescent="0.25">
      <c r="A541" s="52">
        <v>538</v>
      </c>
      <c r="B541" s="53"/>
      <c r="C541" s="56"/>
      <c r="D541" s="51"/>
      <c r="E541" s="57"/>
      <c r="F541" s="152" t="str">
        <f t="shared" si="18"/>
        <v/>
      </c>
      <c r="G541" s="153">
        <f t="shared" si="19"/>
        <v>0</v>
      </c>
    </row>
    <row r="542" spans="1:7" x14ac:dyDescent="0.25">
      <c r="A542" s="52">
        <v>539</v>
      </c>
      <c r="B542" s="53"/>
      <c r="C542" s="56"/>
      <c r="D542" s="51"/>
      <c r="E542" s="57"/>
      <c r="F542" s="152" t="str">
        <f t="shared" si="18"/>
        <v/>
      </c>
      <c r="G542" s="153">
        <f t="shared" si="19"/>
        <v>0</v>
      </c>
    </row>
    <row r="543" spans="1:7" x14ac:dyDescent="0.25">
      <c r="A543" s="52">
        <v>540</v>
      </c>
      <c r="B543" s="53"/>
      <c r="C543" s="56"/>
      <c r="D543" s="51"/>
      <c r="E543" s="57"/>
      <c r="F543" s="152" t="str">
        <f t="shared" si="18"/>
        <v/>
      </c>
      <c r="G543" s="153">
        <f t="shared" si="19"/>
        <v>0</v>
      </c>
    </row>
    <row r="544" spans="1:7" x14ac:dyDescent="0.25">
      <c r="A544" s="52">
        <v>541</v>
      </c>
      <c r="B544" s="53"/>
      <c r="C544" s="56"/>
      <c r="D544" s="51"/>
      <c r="E544" s="57"/>
      <c r="F544" s="152" t="str">
        <f t="shared" si="18"/>
        <v/>
      </c>
      <c r="G544" s="153">
        <f t="shared" si="19"/>
        <v>0</v>
      </c>
    </row>
    <row r="545" spans="1:7" x14ac:dyDescent="0.25">
      <c r="A545" s="52">
        <v>542</v>
      </c>
      <c r="B545" s="53"/>
      <c r="C545" s="56"/>
      <c r="D545" s="51"/>
      <c r="E545" s="57"/>
      <c r="F545" s="152" t="str">
        <f t="shared" si="18"/>
        <v/>
      </c>
      <c r="G545" s="153">
        <f t="shared" si="19"/>
        <v>0</v>
      </c>
    </row>
    <row r="546" spans="1:7" x14ac:dyDescent="0.25">
      <c r="A546" s="52">
        <v>543</v>
      </c>
      <c r="B546" s="53"/>
      <c r="C546" s="56"/>
      <c r="D546" s="51"/>
      <c r="E546" s="57"/>
      <c r="F546" s="152" t="str">
        <f t="shared" si="18"/>
        <v/>
      </c>
      <c r="G546" s="153">
        <f t="shared" si="19"/>
        <v>0</v>
      </c>
    </row>
    <row r="547" spans="1:7" x14ac:dyDescent="0.25">
      <c r="A547" s="52">
        <v>544</v>
      </c>
      <c r="B547" s="53"/>
      <c r="C547" s="56"/>
      <c r="D547" s="51"/>
      <c r="E547" s="57"/>
      <c r="F547" s="152" t="str">
        <f t="shared" si="18"/>
        <v/>
      </c>
      <c r="G547" s="153">
        <f t="shared" si="19"/>
        <v>0</v>
      </c>
    </row>
    <row r="548" spans="1:7" x14ac:dyDescent="0.25">
      <c r="A548" s="52">
        <v>545</v>
      </c>
      <c r="B548" s="53"/>
      <c r="C548" s="56"/>
      <c r="D548" s="51"/>
      <c r="E548" s="57"/>
      <c r="F548" s="152" t="str">
        <f t="shared" si="18"/>
        <v/>
      </c>
      <c r="G548" s="153">
        <f t="shared" si="19"/>
        <v>0</v>
      </c>
    </row>
    <row r="549" spans="1:7" x14ac:dyDescent="0.25">
      <c r="A549" s="52">
        <v>546</v>
      </c>
      <c r="B549" s="53"/>
      <c r="C549" s="56"/>
      <c r="D549" s="51"/>
      <c r="E549" s="57"/>
      <c r="F549" s="152" t="str">
        <f t="shared" si="18"/>
        <v/>
      </c>
      <c r="G549" s="153">
        <f t="shared" si="19"/>
        <v>0</v>
      </c>
    </row>
    <row r="550" spans="1:7" x14ac:dyDescent="0.25">
      <c r="A550" s="52">
        <v>547</v>
      </c>
      <c r="B550" s="53"/>
      <c r="C550" s="56"/>
      <c r="D550" s="51"/>
      <c r="E550" s="57"/>
      <c r="F550" s="152" t="str">
        <f t="shared" si="18"/>
        <v/>
      </c>
      <c r="G550" s="153">
        <f t="shared" si="19"/>
        <v>0</v>
      </c>
    </row>
    <row r="551" spans="1:7" x14ac:dyDescent="0.25">
      <c r="A551" s="52">
        <v>548</v>
      </c>
      <c r="B551" s="53"/>
      <c r="C551" s="56"/>
      <c r="D551" s="51"/>
      <c r="E551" s="57"/>
      <c r="F551" s="152" t="str">
        <f t="shared" si="18"/>
        <v/>
      </c>
      <c r="G551" s="153">
        <f t="shared" si="19"/>
        <v>0</v>
      </c>
    </row>
    <row r="552" spans="1:7" x14ac:dyDescent="0.25">
      <c r="A552" s="52">
        <v>549</v>
      </c>
      <c r="B552" s="53"/>
      <c r="C552" s="56"/>
      <c r="D552" s="51"/>
      <c r="E552" s="57"/>
      <c r="F552" s="152" t="str">
        <f t="shared" si="18"/>
        <v/>
      </c>
      <c r="G552" s="153">
        <f t="shared" si="19"/>
        <v>0</v>
      </c>
    </row>
    <row r="553" spans="1:7" x14ac:dyDescent="0.25">
      <c r="A553" s="52">
        <v>550</v>
      </c>
      <c r="B553" s="53"/>
      <c r="C553" s="56"/>
      <c r="D553" s="51"/>
      <c r="E553" s="57"/>
      <c r="F553" s="152" t="str">
        <f t="shared" si="18"/>
        <v/>
      </c>
      <c r="G553" s="153">
        <f t="shared" si="19"/>
        <v>0</v>
      </c>
    </row>
    <row r="554" spans="1:7" x14ac:dyDescent="0.25">
      <c r="A554" s="52">
        <v>551</v>
      </c>
      <c r="B554" s="53"/>
      <c r="C554" s="56"/>
      <c r="D554" s="51"/>
      <c r="E554" s="57"/>
      <c r="F554" s="152" t="str">
        <f t="shared" si="18"/>
        <v/>
      </c>
      <c r="G554" s="153">
        <f t="shared" si="19"/>
        <v>0</v>
      </c>
    </row>
    <row r="555" spans="1:7" x14ac:dyDescent="0.25">
      <c r="A555" s="52">
        <v>552</v>
      </c>
      <c r="B555" s="53"/>
      <c r="C555" s="56"/>
      <c r="D555" s="51"/>
      <c r="E555" s="57"/>
      <c r="F555" s="152" t="str">
        <f t="shared" si="18"/>
        <v/>
      </c>
      <c r="G555" s="153">
        <f t="shared" si="19"/>
        <v>0</v>
      </c>
    </row>
    <row r="556" spans="1:7" x14ac:dyDescent="0.25">
      <c r="A556" s="52">
        <v>553</v>
      </c>
      <c r="B556" s="53"/>
      <c r="C556" s="56"/>
      <c r="D556" s="51"/>
      <c r="E556" s="57"/>
      <c r="F556" s="152" t="str">
        <f t="shared" si="18"/>
        <v/>
      </c>
      <c r="G556" s="153">
        <f t="shared" si="19"/>
        <v>0</v>
      </c>
    </row>
    <row r="557" spans="1:7" x14ac:dyDescent="0.25">
      <c r="A557" s="52">
        <v>554</v>
      </c>
      <c r="B557" s="53"/>
      <c r="C557" s="56"/>
      <c r="D557" s="51"/>
      <c r="E557" s="57"/>
      <c r="F557" s="152" t="str">
        <f t="shared" si="18"/>
        <v/>
      </c>
      <c r="G557" s="153">
        <f t="shared" si="19"/>
        <v>0</v>
      </c>
    </row>
    <row r="558" spans="1:7" x14ac:dyDescent="0.25">
      <c r="A558" s="52">
        <v>555</v>
      </c>
      <c r="B558" s="53"/>
      <c r="C558" s="56"/>
      <c r="D558" s="51"/>
      <c r="E558" s="57"/>
      <c r="F558" s="152" t="str">
        <f t="shared" si="18"/>
        <v/>
      </c>
      <c r="G558" s="153">
        <f t="shared" si="19"/>
        <v>0</v>
      </c>
    </row>
    <row r="559" spans="1:7" x14ac:dyDescent="0.25">
      <c r="A559" s="52">
        <v>556</v>
      </c>
      <c r="B559" s="53"/>
      <c r="C559" s="56"/>
      <c r="D559" s="51"/>
      <c r="E559" s="57"/>
      <c r="F559" s="152" t="str">
        <f t="shared" si="18"/>
        <v/>
      </c>
      <c r="G559" s="153">
        <f t="shared" si="19"/>
        <v>0</v>
      </c>
    </row>
    <row r="560" spans="1:7" x14ac:dyDescent="0.25">
      <c r="A560" s="52">
        <v>557</v>
      </c>
      <c r="B560" s="53"/>
      <c r="C560" s="56"/>
      <c r="D560" s="51"/>
      <c r="E560" s="57"/>
      <c r="F560" s="152" t="str">
        <f t="shared" si="18"/>
        <v/>
      </c>
      <c r="G560" s="153">
        <f t="shared" si="19"/>
        <v>0</v>
      </c>
    </row>
    <row r="561" spans="1:7" x14ac:dyDescent="0.25">
      <c r="A561" s="52">
        <v>558</v>
      </c>
      <c r="B561" s="53"/>
      <c r="C561" s="56"/>
      <c r="D561" s="51"/>
      <c r="E561" s="57"/>
      <c r="F561" s="152" t="str">
        <f t="shared" si="18"/>
        <v/>
      </c>
      <c r="G561" s="153">
        <f t="shared" si="19"/>
        <v>0</v>
      </c>
    </row>
    <row r="562" spans="1:7" x14ac:dyDescent="0.25">
      <c r="A562" s="52">
        <v>559</v>
      </c>
      <c r="B562" s="53"/>
      <c r="C562" s="56"/>
      <c r="D562" s="51"/>
      <c r="E562" s="57"/>
      <c r="F562" s="152" t="str">
        <f t="shared" si="18"/>
        <v/>
      </c>
      <c r="G562" s="153">
        <f t="shared" si="19"/>
        <v>0</v>
      </c>
    </row>
    <row r="563" spans="1:7" x14ac:dyDescent="0.25">
      <c r="A563" s="52">
        <v>560</v>
      </c>
      <c r="B563" s="53"/>
      <c r="C563" s="56"/>
      <c r="D563" s="51"/>
      <c r="E563" s="57"/>
      <c r="F563" s="152" t="str">
        <f t="shared" si="18"/>
        <v/>
      </c>
      <c r="G563" s="153">
        <f t="shared" si="19"/>
        <v>0</v>
      </c>
    </row>
    <row r="564" spans="1:7" x14ac:dyDescent="0.25">
      <c r="A564" s="52">
        <v>561</v>
      </c>
      <c r="B564" s="53"/>
      <c r="C564" s="56"/>
      <c r="D564" s="51"/>
      <c r="E564" s="57"/>
      <c r="F564" s="152" t="str">
        <f t="shared" si="18"/>
        <v/>
      </c>
      <c r="G564" s="153">
        <f t="shared" si="19"/>
        <v>0</v>
      </c>
    </row>
    <row r="565" spans="1:7" x14ac:dyDescent="0.25">
      <c r="A565" s="52">
        <v>562</v>
      </c>
      <c r="B565" s="53"/>
      <c r="C565" s="56"/>
      <c r="D565" s="51"/>
      <c r="E565" s="57"/>
      <c r="F565" s="152" t="str">
        <f t="shared" si="18"/>
        <v/>
      </c>
      <c r="G565" s="153">
        <f t="shared" si="19"/>
        <v>0</v>
      </c>
    </row>
    <row r="566" spans="1:7" x14ac:dyDescent="0.25">
      <c r="A566" s="52">
        <v>563</v>
      </c>
      <c r="B566" s="53"/>
      <c r="C566" s="56"/>
      <c r="D566" s="51"/>
      <c r="E566" s="57"/>
      <c r="F566" s="152" t="str">
        <f t="shared" si="18"/>
        <v/>
      </c>
      <c r="G566" s="153">
        <f t="shared" si="19"/>
        <v>0</v>
      </c>
    </row>
    <row r="567" spans="1:7" x14ac:dyDescent="0.25">
      <c r="A567" s="52">
        <v>564</v>
      </c>
      <c r="B567" s="53"/>
      <c r="C567" s="56"/>
      <c r="D567" s="51"/>
      <c r="E567" s="57"/>
      <c r="F567" s="152" t="str">
        <f t="shared" si="18"/>
        <v/>
      </c>
      <c r="G567" s="153">
        <f t="shared" si="19"/>
        <v>0</v>
      </c>
    </row>
    <row r="568" spans="1:7" x14ac:dyDescent="0.25">
      <c r="A568" s="52">
        <v>565</v>
      </c>
      <c r="B568" s="53"/>
      <c r="C568" s="56"/>
      <c r="D568" s="51"/>
      <c r="E568" s="57"/>
      <c r="F568" s="152" t="str">
        <f t="shared" si="18"/>
        <v/>
      </c>
      <c r="G568" s="153">
        <f t="shared" si="19"/>
        <v>0</v>
      </c>
    </row>
    <row r="569" spans="1:7" x14ac:dyDescent="0.25">
      <c r="A569" s="52">
        <v>566</v>
      </c>
      <c r="B569" s="53"/>
      <c r="C569" s="56"/>
      <c r="D569" s="51"/>
      <c r="E569" s="57"/>
      <c r="F569" s="152" t="str">
        <f t="shared" si="18"/>
        <v/>
      </c>
      <c r="G569" s="153">
        <f t="shared" si="19"/>
        <v>0</v>
      </c>
    </row>
    <row r="570" spans="1:7" x14ac:dyDescent="0.25">
      <c r="A570" s="52">
        <v>567</v>
      </c>
      <c r="B570" s="53"/>
      <c r="C570" s="56"/>
      <c r="D570" s="51"/>
      <c r="E570" s="57"/>
      <c r="F570" s="152" t="str">
        <f t="shared" si="18"/>
        <v/>
      </c>
      <c r="G570" s="153">
        <f t="shared" si="19"/>
        <v>0</v>
      </c>
    </row>
    <row r="571" spans="1:7" x14ac:dyDescent="0.25">
      <c r="A571" s="52">
        <v>568</v>
      </c>
      <c r="B571" s="53"/>
      <c r="C571" s="56"/>
      <c r="D571" s="51"/>
      <c r="E571" s="57"/>
      <c r="F571" s="152" t="str">
        <f t="shared" si="18"/>
        <v/>
      </c>
      <c r="G571" s="153">
        <f t="shared" si="19"/>
        <v>0</v>
      </c>
    </row>
    <row r="572" spans="1:7" x14ac:dyDescent="0.25">
      <c r="A572" s="52">
        <v>569</v>
      </c>
      <c r="B572" s="53"/>
      <c r="C572" s="56"/>
      <c r="D572" s="51"/>
      <c r="E572" s="57"/>
      <c r="F572" s="152" t="str">
        <f t="shared" si="18"/>
        <v/>
      </c>
      <c r="G572" s="153">
        <f t="shared" si="19"/>
        <v>0</v>
      </c>
    </row>
    <row r="573" spans="1:7" x14ac:dyDescent="0.25">
      <c r="A573" s="52">
        <v>570</v>
      </c>
      <c r="B573" s="53"/>
      <c r="C573" s="56"/>
      <c r="D573" s="51"/>
      <c r="E573" s="57"/>
      <c r="F573" s="152" t="str">
        <f t="shared" si="18"/>
        <v/>
      </c>
      <c r="G573" s="153">
        <f t="shared" si="19"/>
        <v>0</v>
      </c>
    </row>
    <row r="574" spans="1:7" x14ac:dyDescent="0.25">
      <c r="A574" s="52">
        <v>571</v>
      </c>
      <c r="B574" s="53"/>
      <c r="C574" s="56"/>
      <c r="D574" s="51"/>
      <c r="E574" s="57"/>
      <c r="F574" s="152" t="str">
        <f t="shared" si="18"/>
        <v/>
      </c>
      <c r="G574" s="153">
        <f t="shared" si="19"/>
        <v>0</v>
      </c>
    </row>
    <row r="575" spans="1:7" x14ac:dyDescent="0.25">
      <c r="A575" s="52">
        <v>572</v>
      </c>
      <c r="B575" s="53"/>
      <c r="C575" s="56"/>
      <c r="D575" s="51"/>
      <c r="E575" s="57"/>
      <c r="F575" s="152" t="str">
        <f t="shared" si="18"/>
        <v/>
      </c>
      <c r="G575" s="153">
        <f t="shared" si="19"/>
        <v>0</v>
      </c>
    </row>
    <row r="576" spans="1:7" x14ac:dyDescent="0.25">
      <c r="A576" s="52">
        <v>573</v>
      </c>
      <c r="B576" s="53"/>
      <c r="C576" s="56"/>
      <c r="D576" s="51"/>
      <c r="E576" s="57"/>
      <c r="F576" s="152" t="str">
        <f t="shared" si="18"/>
        <v/>
      </c>
      <c r="G576" s="153">
        <f t="shared" si="19"/>
        <v>0</v>
      </c>
    </row>
    <row r="577" spans="1:7" x14ac:dyDescent="0.25">
      <c r="A577" s="52">
        <v>574</v>
      </c>
      <c r="B577" s="53"/>
      <c r="C577" s="56"/>
      <c r="D577" s="51"/>
      <c r="E577" s="57"/>
      <c r="F577" s="152" t="str">
        <f t="shared" si="18"/>
        <v/>
      </c>
      <c r="G577" s="153">
        <f t="shared" si="19"/>
        <v>0</v>
      </c>
    </row>
    <row r="578" spans="1:7" x14ac:dyDescent="0.25">
      <c r="A578" s="52">
        <v>575</v>
      </c>
      <c r="B578" s="53"/>
      <c r="C578" s="56"/>
      <c r="D578" s="51"/>
      <c r="E578" s="57"/>
      <c r="F578" s="152" t="str">
        <f t="shared" si="18"/>
        <v/>
      </c>
      <c r="G578" s="153">
        <f t="shared" si="19"/>
        <v>0</v>
      </c>
    </row>
    <row r="579" spans="1:7" x14ac:dyDescent="0.25">
      <c r="A579" s="52">
        <v>576</v>
      </c>
      <c r="B579" s="53"/>
      <c r="C579" s="56"/>
      <c r="D579" s="51"/>
      <c r="E579" s="57"/>
      <c r="F579" s="152" t="str">
        <f t="shared" si="18"/>
        <v/>
      </c>
      <c r="G579" s="153">
        <f t="shared" si="19"/>
        <v>0</v>
      </c>
    </row>
    <row r="580" spans="1:7" x14ac:dyDescent="0.25">
      <c r="A580" s="52">
        <v>577</v>
      </c>
      <c r="B580" s="53"/>
      <c r="C580" s="56"/>
      <c r="D580" s="51"/>
      <c r="E580" s="57"/>
      <c r="F580" s="152" t="str">
        <f t="shared" ref="F580:F643" si="20">IF(E580="","",E580/C580)</f>
        <v/>
      </c>
      <c r="G580" s="153">
        <f t="shared" ref="G580:G644" si="21">D580</f>
        <v>0</v>
      </c>
    </row>
    <row r="581" spans="1:7" x14ac:dyDescent="0.25">
      <c r="A581" s="52">
        <v>578</v>
      </c>
      <c r="B581" s="53"/>
      <c r="C581" s="56"/>
      <c r="D581" s="51"/>
      <c r="E581" s="57"/>
      <c r="F581" s="152" t="str">
        <f t="shared" si="20"/>
        <v/>
      </c>
      <c r="G581" s="153">
        <f t="shared" si="21"/>
        <v>0</v>
      </c>
    </row>
    <row r="582" spans="1:7" x14ac:dyDescent="0.25">
      <c r="A582" s="52">
        <v>579</v>
      </c>
      <c r="B582" s="53"/>
      <c r="C582" s="56"/>
      <c r="D582" s="51"/>
      <c r="E582" s="57"/>
      <c r="F582" s="152" t="str">
        <f t="shared" si="20"/>
        <v/>
      </c>
      <c r="G582" s="153">
        <f t="shared" si="21"/>
        <v>0</v>
      </c>
    </row>
    <row r="583" spans="1:7" x14ac:dyDescent="0.25">
      <c r="A583" s="52">
        <v>580</v>
      </c>
      <c r="B583" s="53"/>
      <c r="C583" s="56"/>
      <c r="D583" s="51"/>
      <c r="E583" s="57"/>
      <c r="F583" s="152" t="str">
        <f t="shared" si="20"/>
        <v/>
      </c>
      <c r="G583" s="153">
        <f t="shared" si="21"/>
        <v>0</v>
      </c>
    </row>
    <row r="584" spans="1:7" x14ac:dyDescent="0.25">
      <c r="A584" s="52">
        <v>581</v>
      </c>
      <c r="B584" s="53"/>
      <c r="C584" s="56"/>
      <c r="D584" s="51"/>
      <c r="E584" s="57"/>
      <c r="F584" s="152" t="str">
        <f t="shared" si="20"/>
        <v/>
      </c>
      <c r="G584" s="153">
        <f t="shared" si="21"/>
        <v>0</v>
      </c>
    </row>
    <row r="585" spans="1:7" x14ac:dyDescent="0.25">
      <c r="A585" s="52">
        <v>582</v>
      </c>
      <c r="B585" s="53"/>
      <c r="C585" s="56"/>
      <c r="D585" s="51"/>
      <c r="E585" s="57"/>
      <c r="F585" s="152" t="str">
        <f t="shared" si="20"/>
        <v/>
      </c>
      <c r="G585" s="153">
        <f t="shared" si="21"/>
        <v>0</v>
      </c>
    </row>
    <row r="586" spans="1:7" x14ac:dyDescent="0.25">
      <c r="A586" s="52">
        <v>583</v>
      </c>
      <c r="B586" s="53"/>
      <c r="C586" s="56"/>
      <c r="D586" s="51"/>
      <c r="E586" s="57"/>
      <c r="F586" s="152" t="str">
        <f t="shared" si="20"/>
        <v/>
      </c>
      <c r="G586" s="153">
        <f t="shared" si="21"/>
        <v>0</v>
      </c>
    </row>
    <row r="587" spans="1:7" x14ac:dyDescent="0.25">
      <c r="A587" s="52">
        <v>584</v>
      </c>
      <c r="B587" s="53"/>
      <c r="C587" s="56"/>
      <c r="D587" s="51"/>
      <c r="E587" s="57"/>
      <c r="F587" s="152" t="str">
        <f t="shared" si="20"/>
        <v/>
      </c>
      <c r="G587" s="153">
        <f t="shared" si="21"/>
        <v>0</v>
      </c>
    </row>
    <row r="588" spans="1:7" x14ac:dyDescent="0.25">
      <c r="A588" s="52">
        <v>585</v>
      </c>
      <c r="B588" s="53"/>
      <c r="C588" s="56"/>
      <c r="D588" s="51"/>
      <c r="E588" s="57"/>
      <c r="F588" s="152" t="str">
        <f t="shared" si="20"/>
        <v/>
      </c>
      <c r="G588" s="153">
        <f t="shared" si="21"/>
        <v>0</v>
      </c>
    </row>
    <row r="589" spans="1:7" x14ac:dyDescent="0.25">
      <c r="A589" s="52">
        <v>586</v>
      </c>
      <c r="B589" s="53"/>
      <c r="C589" s="56"/>
      <c r="D589" s="51"/>
      <c r="E589" s="57"/>
      <c r="F589" s="152" t="str">
        <f t="shared" si="20"/>
        <v/>
      </c>
      <c r="G589" s="153">
        <f t="shared" si="21"/>
        <v>0</v>
      </c>
    </row>
    <row r="590" spans="1:7" x14ac:dyDescent="0.25">
      <c r="A590" s="52">
        <v>587</v>
      </c>
      <c r="B590" s="53"/>
      <c r="C590" s="56"/>
      <c r="D590" s="51"/>
      <c r="E590" s="57"/>
      <c r="F590" s="152" t="str">
        <f t="shared" si="20"/>
        <v/>
      </c>
      <c r="G590" s="153">
        <f t="shared" si="21"/>
        <v>0</v>
      </c>
    </row>
    <row r="591" spans="1:7" x14ac:dyDescent="0.25">
      <c r="A591" s="52">
        <v>588</v>
      </c>
      <c r="B591" s="53"/>
      <c r="C591" s="56"/>
      <c r="D591" s="51"/>
      <c r="E591" s="57"/>
      <c r="F591" s="152" t="str">
        <f t="shared" si="20"/>
        <v/>
      </c>
      <c r="G591" s="153">
        <f t="shared" si="21"/>
        <v>0</v>
      </c>
    </row>
    <row r="592" spans="1:7" x14ac:dyDescent="0.25">
      <c r="A592" s="52">
        <v>589</v>
      </c>
      <c r="B592" s="53"/>
      <c r="C592" s="56"/>
      <c r="D592" s="51"/>
      <c r="E592" s="57"/>
      <c r="F592" s="152" t="str">
        <f t="shared" si="20"/>
        <v/>
      </c>
      <c r="G592" s="153">
        <f t="shared" si="21"/>
        <v>0</v>
      </c>
    </row>
    <row r="593" spans="1:7" x14ac:dyDescent="0.25">
      <c r="A593" s="52">
        <v>590</v>
      </c>
      <c r="B593" s="53"/>
      <c r="C593" s="56"/>
      <c r="D593" s="51"/>
      <c r="E593" s="57"/>
      <c r="F593" s="152" t="str">
        <f t="shared" si="20"/>
        <v/>
      </c>
      <c r="G593" s="153">
        <f t="shared" si="21"/>
        <v>0</v>
      </c>
    </row>
    <row r="594" spans="1:7" x14ac:dyDescent="0.25">
      <c r="A594" s="52">
        <v>591</v>
      </c>
      <c r="B594" s="53"/>
      <c r="C594" s="56"/>
      <c r="D594" s="51"/>
      <c r="E594" s="57"/>
      <c r="F594" s="152" t="str">
        <f t="shared" si="20"/>
        <v/>
      </c>
      <c r="G594" s="153">
        <f t="shared" si="21"/>
        <v>0</v>
      </c>
    </row>
    <row r="595" spans="1:7" x14ac:dyDescent="0.25">
      <c r="A595" s="52">
        <v>592</v>
      </c>
      <c r="B595" s="53"/>
      <c r="C595" s="56"/>
      <c r="D595" s="51"/>
      <c r="E595" s="57"/>
      <c r="F595" s="152" t="str">
        <f t="shared" si="20"/>
        <v/>
      </c>
      <c r="G595" s="153">
        <f t="shared" si="21"/>
        <v>0</v>
      </c>
    </row>
    <row r="596" spans="1:7" x14ac:dyDescent="0.25">
      <c r="A596" s="52">
        <v>593</v>
      </c>
      <c r="B596" s="53"/>
      <c r="C596" s="56"/>
      <c r="D596" s="51"/>
      <c r="E596" s="57"/>
      <c r="F596" s="152" t="str">
        <f t="shared" si="20"/>
        <v/>
      </c>
      <c r="G596" s="153">
        <f t="shared" si="21"/>
        <v>0</v>
      </c>
    </row>
    <row r="597" spans="1:7" x14ac:dyDescent="0.25">
      <c r="A597" s="52">
        <v>594</v>
      </c>
      <c r="B597" s="53"/>
      <c r="C597" s="56"/>
      <c r="D597" s="51"/>
      <c r="E597" s="57"/>
      <c r="F597" s="152" t="str">
        <f t="shared" si="20"/>
        <v/>
      </c>
      <c r="G597" s="153">
        <f t="shared" si="21"/>
        <v>0</v>
      </c>
    </row>
    <row r="598" spans="1:7" x14ac:dyDescent="0.25">
      <c r="A598" s="52">
        <v>595</v>
      </c>
      <c r="B598" s="53"/>
      <c r="C598" s="56"/>
      <c r="D598" s="51"/>
      <c r="E598" s="57"/>
      <c r="F598" s="152" t="str">
        <f t="shared" si="20"/>
        <v/>
      </c>
      <c r="G598" s="153">
        <f t="shared" si="21"/>
        <v>0</v>
      </c>
    </row>
    <row r="599" spans="1:7" x14ac:dyDescent="0.25">
      <c r="A599" s="52">
        <v>596</v>
      </c>
      <c r="B599" s="53"/>
      <c r="C599" s="56"/>
      <c r="D599" s="51"/>
      <c r="E599" s="57"/>
      <c r="F599" s="152" t="str">
        <f t="shared" si="20"/>
        <v/>
      </c>
      <c r="G599" s="153">
        <f t="shared" si="21"/>
        <v>0</v>
      </c>
    </row>
    <row r="600" spans="1:7" x14ac:dyDescent="0.25">
      <c r="A600" s="52">
        <v>597</v>
      </c>
      <c r="B600" s="53"/>
      <c r="C600" s="56"/>
      <c r="D600" s="51"/>
      <c r="E600" s="57"/>
      <c r="F600" s="152" t="str">
        <f t="shared" si="20"/>
        <v/>
      </c>
      <c r="G600" s="153">
        <f t="shared" si="21"/>
        <v>0</v>
      </c>
    </row>
    <row r="601" spans="1:7" x14ac:dyDescent="0.25">
      <c r="A601" s="52">
        <v>598</v>
      </c>
      <c r="B601" s="53"/>
      <c r="C601" s="56"/>
      <c r="D601" s="51"/>
      <c r="E601" s="57"/>
      <c r="F601" s="152" t="str">
        <f t="shared" si="20"/>
        <v/>
      </c>
      <c r="G601" s="153">
        <f t="shared" si="21"/>
        <v>0</v>
      </c>
    </row>
    <row r="602" spans="1:7" x14ac:dyDescent="0.25">
      <c r="A602" s="52">
        <v>599</v>
      </c>
      <c r="B602" s="53"/>
      <c r="C602" s="56"/>
      <c r="D602" s="51"/>
      <c r="E602" s="57"/>
      <c r="F602" s="152" t="str">
        <f t="shared" si="20"/>
        <v/>
      </c>
      <c r="G602" s="153">
        <f t="shared" si="21"/>
        <v>0</v>
      </c>
    </row>
    <row r="603" spans="1:7" x14ac:dyDescent="0.25">
      <c r="A603" s="52">
        <v>600</v>
      </c>
      <c r="B603" s="53"/>
      <c r="C603" s="56"/>
      <c r="D603" s="51"/>
      <c r="E603" s="57"/>
      <c r="F603" s="152" t="str">
        <f t="shared" si="20"/>
        <v/>
      </c>
      <c r="G603" s="153">
        <f t="shared" si="21"/>
        <v>0</v>
      </c>
    </row>
    <row r="604" spans="1:7" x14ac:dyDescent="0.25">
      <c r="A604" s="52">
        <v>601</v>
      </c>
      <c r="B604" s="53"/>
      <c r="C604" s="56"/>
      <c r="D604" s="51"/>
      <c r="E604" s="57"/>
      <c r="F604" s="152" t="str">
        <f t="shared" si="20"/>
        <v/>
      </c>
      <c r="G604" s="153">
        <f t="shared" si="21"/>
        <v>0</v>
      </c>
    </row>
    <row r="605" spans="1:7" x14ac:dyDescent="0.25">
      <c r="A605" s="52">
        <v>602</v>
      </c>
      <c r="B605" s="53"/>
      <c r="C605" s="56"/>
      <c r="D605" s="51"/>
      <c r="E605" s="57"/>
      <c r="F605" s="152" t="str">
        <f t="shared" si="20"/>
        <v/>
      </c>
      <c r="G605" s="153">
        <f t="shared" si="21"/>
        <v>0</v>
      </c>
    </row>
    <row r="606" spans="1:7" x14ac:dyDescent="0.25">
      <c r="A606" s="52">
        <v>603</v>
      </c>
      <c r="B606" s="53"/>
      <c r="C606" s="56"/>
      <c r="D606" s="51"/>
      <c r="E606" s="57"/>
      <c r="F606" s="152" t="str">
        <f t="shared" si="20"/>
        <v/>
      </c>
      <c r="G606" s="153">
        <f t="shared" si="21"/>
        <v>0</v>
      </c>
    </row>
    <row r="607" spans="1:7" x14ac:dyDescent="0.25">
      <c r="A607" s="52">
        <v>604</v>
      </c>
      <c r="B607" s="53"/>
      <c r="C607" s="56"/>
      <c r="D607" s="51"/>
      <c r="E607" s="57"/>
      <c r="F607" s="152" t="str">
        <f t="shared" si="20"/>
        <v/>
      </c>
      <c r="G607" s="153">
        <f t="shared" si="21"/>
        <v>0</v>
      </c>
    </row>
    <row r="608" spans="1:7" x14ac:dyDescent="0.25">
      <c r="A608" s="52">
        <v>605</v>
      </c>
      <c r="B608" s="53"/>
      <c r="C608" s="56"/>
      <c r="D608" s="51"/>
      <c r="E608" s="57"/>
      <c r="F608" s="152" t="str">
        <f t="shared" si="20"/>
        <v/>
      </c>
      <c r="G608" s="153">
        <f t="shared" si="21"/>
        <v>0</v>
      </c>
    </row>
    <row r="609" spans="1:7" x14ac:dyDescent="0.25">
      <c r="A609" s="52">
        <v>606</v>
      </c>
      <c r="B609" s="53"/>
      <c r="C609" s="56"/>
      <c r="D609" s="51"/>
      <c r="E609" s="57"/>
      <c r="F609" s="152" t="str">
        <f t="shared" si="20"/>
        <v/>
      </c>
      <c r="G609" s="153">
        <f t="shared" si="21"/>
        <v>0</v>
      </c>
    </row>
    <row r="610" spans="1:7" x14ac:dyDescent="0.25">
      <c r="A610" s="52">
        <v>607</v>
      </c>
      <c r="B610" s="53"/>
      <c r="C610" s="56"/>
      <c r="D610" s="51"/>
      <c r="E610" s="57"/>
      <c r="F610" s="152" t="str">
        <f t="shared" si="20"/>
        <v/>
      </c>
      <c r="G610" s="153">
        <f t="shared" si="21"/>
        <v>0</v>
      </c>
    </row>
    <row r="611" spans="1:7" x14ac:dyDescent="0.25">
      <c r="A611" s="52">
        <v>608</v>
      </c>
      <c r="B611" s="53"/>
      <c r="C611" s="56"/>
      <c r="D611" s="51"/>
      <c r="E611" s="57"/>
      <c r="F611" s="152" t="str">
        <f t="shared" si="20"/>
        <v/>
      </c>
      <c r="G611" s="153">
        <f t="shared" si="21"/>
        <v>0</v>
      </c>
    </row>
    <row r="612" spans="1:7" x14ac:dyDescent="0.25">
      <c r="A612" s="52">
        <v>609</v>
      </c>
      <c r="B612" s="53"/>
      <c r="C612" s="56"/>
      <c r="D612" s="51"/>
      <c r="E612" s="57"/>
      <c r="F612" s="152" t="str">
        <f t="shared" si="20"/>
        <v/>
      </c>
      <c r="G612" s="153">
        <f t="shared" si="21"/>
        <v>0</v>
      </c>
    </row>
    <row r="613" spans="1:7" x14ac:dyDescent="0.25">
      <c r="A613" s="52">
        <v>610</v>
      </c>
      <c r="B613" s="53"/>
      <c r="C613" s="56"/>
      <c r="D613" s="51"/>
      <c r="E613" s="57"/>
      <c r="F613" s="152" t="str">
        <f t="shared" si="20"/>
        <v/>
      </c>
      <c r="G613" s="153">
        <f t="shared" si="21"/>
        <v>0</v>
      </c>
    </row>
    <row r="614" spans="1:7" x14ac:dyDescent="0.25">
      <c r="A614" s="52">
        <v>611</v>
      </c>
      <c r="B614" s="53"/>
      <c r="C614" s="56"/>
      <c r="D614" s="51"/>
      <c r="E614" s="57"/>
      <c r="F614" s="152" t="str">
        <f t="shared" si="20"/>
        <v/>
      </c>
      <c r="G614" s="153">
        <f t="shared" si="21"/>
        <v>0</v>
      </c>
    </row>
    <row r="615" spans="1:7" x14ac:dyDescent="0.25">
      <c r="A615" s="52">
        <v>612</v>
      </c>
      <c r="B615" s="53"/>
      <c r="C615" s="56"/>
      <c r="D615" s="51"/>
      <c r="E615" s="57"/>
      <c r="F615" s="152" t="str">
        <f t="shared" si="20"/>
        <v/>
      </c>
      <c r="G615" s="153">
        <f t="shared" si="21"/>
        <v>0</v>
      </c>
    </row>
    <row r="616" spans="1:7" x14ac:dyDescent="0.25">
      <c r="A616" s="52">
        <v>613</v>
      </c>
      <c r="B616" s="53"/>
      <c r="C616" s="56"/>
      <c r="D616" s="51"/>
      <c r="E616" s="57"/>
      <c r="F616" s="152" t="str">
        <f t="shared" si="20"/>
        <v/>
      </c>
      <c r="G616" s="153">
        <f t="shared" si="21"/>
        <v>0</v>
      </c>
    </row>
    <row r="617" spans="1:7" x14ac:dyDescent="0.25">
      <c r="A617" s="52">
        <v>614</v>
      </c>
      <c r="B617" s="53"/>
      <c r="C617" s="56"/>
      <c r="D617" s="51"/>
      <c r="E617" s="57"/>
      <c r="F617" s="152" t="str">
        <f t="shared" si="20"/>
        <v/>
      </c>
      <c r="G617" s="153">
        <f t="shared" si="21"/>
        <v>0</v>
      </c>
    </row>
    <row r="618" spans="1:7" x14ac:dyDescent="0.25">
      <c r="A618" s="52">
        <v>615</v>
      </c>
      <c r="B618" s="53"/>
      <c r="C618" s="56"/>
      <c r="D618" s="51"/>
      <c r="E618" s="57"/>
      <c r="F618" s="152" t="str">
        <f t="shared" si="20"/>
        <v/>
      </c>
      <c r="G618" s="153">
        <f t="shared" si="21"/>
        <v>0</v>
      </c>
    </row>
    <row r="619" spans="1:7" x14ac:dyDescent="0.25">
      <c r="A619" s="52">
        <v>616</v>
      </c>
      <c r="B619" s="53"/>
      <c r="C619" s="56"/>
      <c r="D619" s="51"/>
      <c r="E619" s="57"/>
      <c r="F619" s="152" t="str">
        <f t="shared" si="20"/>
        <v/>
      </c>
      <c r="G619" s="153">
        <f t="shared" si="21"/>
        <v>0</v>
      </c>
    </row>
    <row r="620" spans="1:7" x14ac:dyDescent="0.25">
      <c r="A620" s="52">
        <v>617</v>
      </c>
      <c r="B620" s="53"/>
      <c r="C620" s="56"/>
      <c r="D620" s="51"/>
      <c r="E620" s="57"/>
      <c r="F620" s="152" t="str">
        <f t="shared" si="20"/>
        <v/>
      </c>
      <c r="G620" s="153">
        <f t="shared" si="21"/>
        <v>0</v>
      </c>
    </row>
    <row r="621" spans="1:7" x14ac:dyDescent="0.25">
      <c r="A621" s="52">
        <v>618</v>
      </c>
      <c r="B621" s="53"/>
      <c r="C621" s="56"/>
      <c r="D621" s="51"/>
      <c r="E621" s="57"/>
      <c r="F621" s="152" t="str">
        <f t="shared" si="20"/>
        <v/>
      </c>
      <c r="G621" s="153">
        <f t="shared" si="21"/>
        <v>0</v>
      </c>
    </row>
    <row r="622" spans="1:7" x14ac:dyDescent="0.25">
      <c r="A622" s="52">
        <v>619</v>
      </c>
      <c r="B622" s="53"/>
      <c r="C622" s="56"/>
      <c r="D622" s="51"/>
      <c r="E622" s="57"/>
      <c r="F622" s="152" t="str">
        <f t="shared" si="20"/>
        <v/>
      </c>
      <c r="G622" s="153">
        <f t="shared" si="21"/>
        <v>0</v>
      </c>
    </row>
    <row r="623" spans="1:7" x14ac:dyDescent="0.25">
      <c r="A623" s="52">
        <v>620</v>
      </c>
      <c r="B623" s="53"/>
      <c r="C623" s="56"/>
      <c r="D623" s="51"/>
      <c r="E623" s="57"/>
      <c r="F623" s="152" t="str">
        <f t="shared" si="20"/>
        <v/>
      </c>
      <c r="G623" s="153">
        <f t="shared" si="21"/>
        <v>0</v>
      </c>
    </row>
    <row r="624" spans="1:7" x14ac:dyDescent="0.25">
      <c r="A624" s="52">
        <v>621</v>
      </c>
      <c r="B624" s="53"/>
      <c r="C624" s="56"/>
      <c r="D624" s="51"/>
      <c r="E624" s="57"/>
      <c r="F624" s="152" t="str">
        <f t="shared" si="20"/>
        <v/>
      </c>
      <c r="G624" s="153">
        <f t="shared" si="21"/>
        <v>0</v>
      </c>
    </row>
    <row r="625" spans="1:7" x14ac:dyDescent="0.25">
      <c r="A625" s="52">
        <v>622</v>
      </c>
      <c r="B625" s="53"/>
      <c r="C625" s="56"/>
      <c r="D625" s="51"/>
      <c r="E625" s="57"/>
      <c r="F625" s="152" t="str">
        <f t="shared" si="20"/>
        <v/>
      </c>
      <c r="G625" s="153">
        <f t="shared" si="21"/>
        <v>0</v>
      </c>
    </row>
    <row r="626" spans="1:7" x14ac:dyDescent="0.25">
      <c r="A626" s="52">
        <v>623</v>
      </c>
      <c r="B626" s="53"/>
      <c r="C626" s="56"/>
      <c r="D626" s="51"/>
      <c r="E626" s="57"/>
      <c r="F626" s="152" t="str">
        <f t="shared" si="20"/>
        <v/>
      </c>
      <c r="G626" s="153">
        <f t="shared" si="21"/>
        <v>0</v>
      </c>
    </row>
    <row r="627" spans="1:7" x14ac:dyDescent="0.25">
      <c r="A627" s="52">
        <v>624</v>
      </c>
      <c r="B627" s="53"/>
      <c r="C627" s="56"/>
      <c r="D627" s="51"/>
      <c r="E627" s="57"/>
      <c r="F627" s="152" t="str">
        <f t="shared" si="20"/>
        <v/>
      </c>
      <c r="G627" s="153">
        <f t="shared" si="21"/>
        <v>0</v>
      </c>
    </row>
    <row r="628" spans="1:7" x14ac:dyDescent="0.25">
      <c r="A628" s="52">
        <v>625</v>
      </c>
      <c r="B628" s="53"/>
      <c r="C628" s="56"/>
      <c r="D628" s="51"/>
      <c r="E628" s="57"/>
      <c r="F628" s="152" t="str">
        <f t="shared" si="20"/>
        <v/>
      </c>
      <c r="G628" s="153">
        <f t="shared" si="21"/>
        <v>0</v>
      </c>
    </row>
    <row r="629" spans="1:7" x14ac:dyDescent="0.25">
      <c r="A629" s="52">
        <v>626</v>
      </c>
      <c r="B629" s="53"/>
      <c r="C629" s="56"/>
      <c r="D629" s="51"/>
      <c r="E629" s="57"/>
      <c r="F629" s="152" t="str">
        <f t="shared" si="20"/>
        <v/>
      </c>
      <c r="G629" s="153">
        <f t="shared" si="21"/>
        <v>0</v>
      </c>
    </row>
    <row r="630" spans="1:7" x14ac:dyDescent="0.25">
      <c r="A630" s="52">
        <v>627</v>
      </c>
      <c r="B630" s="53"/>
      <c r="C630" s="56"/>
      <c r="D630" s="51"/>
      <c r="E630" s="57"/>
      <c r="F630" s="152" t="str">
        <f t="shared" si="20"/>
        <v/>
      </c>
      <c r="G630" s="153">
        <f t="shared" si="21"/>
        <v>0</v>
      </c>
    </row>
    <row r="631" spans="1:7" x14ac:dyDescent="0.25">
      <c r="A631" s="52">
        <v>628</v>
      </c>
      <c r="B631" s="53"/>
      <c r="C631" s="56"/>
      <c r="D631" s="51"/>
      <c r="E631" s="57"/>
      <c r="F631" s="152" t="str">
        <f t="shared" si="20"/>
        <v/>
      </c>
      <c r="G631" s="153">
        <f t="shared" si="21"/>
        <v>0</v>
      </c>
    </row>
    <row r="632" spans="1:7" x14ac:dyDescent="0.25">
      <c r="A632" s="52">
        <v>629</v>
      </c>
      <c r="B632" s="53"/>
      <c r="C632" s="56"/>
      <c r="D632" s="51"/>
      <c r="E632" s="57"/>
      <c r="F632" s="152" t="str">
        <f t="shared" si="20"/>
        <v/>
      </c>
      <c r="G632" s="153">
        <f t="shared" si="21"/>
        <v>0</v>
      </c>
    </row>
    <row r="633" spans="1:7" x14ac:dyDescent="0.25">
      <c r="A633" s="52">
        <v>630</v>
      </c>
      <c r="B633" s="53"/>
      <c r="C633" s="56"/>
      <c r="D633" s="51"/>
      <c r="E633" s="57"/>
      <c r="F633" s="152" t="str">
        <f t="shared" si="20"/>
        <v/>
      </c>
      <c r="G633" s="153">
        <f t="shared" si="21"/>
        <v>0</v>
      </c>
    </row>
    <row r="634" spans="1:7" x14ac:dyDescent="0.25">
      <c r="A634" s="52">
        <v>631</v>
      </c>
      <c r="B634" s="53"/>
      <c r="C634" s="56"/>
      <c r="D634" s="51"/>
      <c r="E634" s="57"/>
      <c r="F634" s="152" t="str">
        <f t="shared" si="20"/>
        <v/>
      </c>
      <c r="G634" s="153">
        <f t="shared" si="21"/>
        <v>0</v>
      </c>
    </row>
    <row r="635" spans="1:7" x14ac:dyDescent="0.25">
      <c r="A635" s="52">
        <v>632</v>
      </c>
      <c r="B635" s="53"/>
      <c r="C635" s="56"/>
      <c r="D635" s="51"/>
      <c r="E635" s="57"/>
      <c r="F635" s="152" t="str">
        <f t="shared" si="20"/>
        <v/>
      </c>
      <c r="G635" s="153">
        <f t="shared" si="21"/>
        <v>0</v>
      </c>
    </row>
    <row r="636" spans="1:7" x14ac:dyDescent="0.25">
      <c r="A636" s="52">
        <v>633</v>
      </c>
      <c r="B636" s="53"/>
      <c r="C636" s="56"/>
      <c r="D636" s="51"/>
      <c r="E636" s="57"/>
      <c r="F636" s="152" t="str">
        <f t="shared" si="20"/>
        <v/>
      </c>
      <c r="G636" s="153">
        <f t="shared" si="21"/>
        <v>0</v>
      </c>
    </row>
    <row r="637" spans="1:7" x14ac:dyDescent="0.25">
      <c r="A637" s="52">
        <v>634</v>
      </c>
      <c r="B637" s="53"/>
      <c r="C637" s="56"/>
      <c r="D637" s="51"/>
      <c r="E637" s="57"/>
      <c r="F637" s="152" t="str">
        <f t="shared" si="20"/>
        <v/>
      </c>
      <c r="G637" s="153">
        <f t="shared" si="21"/>
        <v>0</v>
      </c>
    </row>
    <row r="638" spans="1:7" x14ac:dyDescent="0.25">
      <c r="A638" s="52">
        <v>635</v>
      </c>
      <c r="B638" s="53"/>
      <c r="C638" s="56"/>
      <c r="D638" s="51"/>
      <c r="E638" s="57"/>
      <c r="F638" s="152" t="str">
        <f t="shared" si="20"/>
        <v/>
      </c>
      <c r="G638" s="153">
        <f t="shared" si="21"/>
        <v>0</v>
      </c>
    </row>
    <row r="639" spans="1:7" x14ac:dyDescent="0.25">
      <c r="A639" s="52">
        <v>636</v>
      </c>
      <c r="B639" s="53"/>
      <c r="C639" s="56"/>
      <c r="D639" s="51"/>
      <c r="E639" s="57"/>
      <c r="F639" s="152" t="str">
        <f t="shared" si="20"/>
        <v/>
      </c>
      <c r="G639" s="153">
        <f t="shared" si="21"/>
        <v>0</v>
      </c>
    </row>
    <row r="640" spans="1:7" x14ac:dyDescent="0.25">
      <c r="A640" s="52">
        <v>637</v>
      </c>
      <c r="B640" s="53"/>
      <c r="C640" s="56"/>
      <c r="D640" s="51"/>
      <c r="E640" s="57"/>
      <c r="F640" s="152" t="str">
        <f t="shared" si="20"/>
        <v/>
      </c>
      <c r="G640" s="153">
        <f t="shared" si="21"/>
        <v>0</v>
      </c>
    </row>
    <row r="641" spans="1:7" x14ac:dyDescent="0.25">
      <c r="A641" s="52">
        <v>638</v>
      </c>
      <c r="B641" s="53"/>
      <c r="C641" s="56"/>
      <c r="D641" s="51"/>
      <c r="E641" s="57"/>
      <c r="F641" s="152" t="str">
        <f t="shared" si="20"/>
        <v/>
      </c>
      <c r="G641" s="153">
        <f t="shared" si="21"/>
        <v>0</v>
      </c>
    </row>
    <row r="642" spans="1:7" x14ac:dyDescent="0.25">
      <c r="A642" s="52">
        <v>639</v>
      </c>
      <c r="B642" s="53"/>
      <c r="C642" s="56"/>
      <c r="D642" s="51"/>
      <c r="E642" s="57"/>
      <c r="F642" s="152" t="str">
        <f t="shared" si="20"/>
        <v/>
      </c>
      <c r="G642" s="153">
        <f t="shared" si="21"/>
        <v>0</v>
      </c>
    </row>
    <row r="643" spans="1:7" x14ac:dyDescent="0.25">
      <c r="A643" s="52">
        <v>640</v>
      </c>
      <c r="B643" s="53"/>
      <c r="C643" s="56"/>
      <c r="D643" s="51"/>
      <c r="E643" s="57"/>
      <c r="F643" s="152" t="str">
        <f t="shared" si="20"/>
        <v/>
      </c>
      <c r="G643" s="153">
        <f t="shared" si="21"/>
        <v>0</v>
      </c>
    </row>
    <row r="644" spans="1:7" x14ac:dyDescent="0.25">
      <c r="A644" s="52">
        <v>641</v>
      </c>
      <c r="B644" s="53"/>
      <c r="C644" s="56"/>
      <c r="D644" s="51"/>
      <c r="E644" s="57"/>
      <c r="F644" s="152" t="str">
        <f t="shared" ref="F644:F653" si="22">IF(E644="","",E644/C644)</f>
        <v/>
      </c>
      <c r="G644" s="153">
        <f t="shared" si="21"/>
        <v>0</v>
      </c>
    </row>
    <row r="645" spans="1:7" x14ac:dyDescent="0.25">
      <c r="A645" s="52">
        <v>642</v>
      </c>
      <c r="B645" s="53"/>
      <c r="C645" s="56"/>
      <c r="D645" s="51"/>
      <c r="E645" s="57"/>
      <c r="F645" s="152" t="str">
        <f t="shared" si="22"/>
        <v/>
      </c>
      <c r="G645" s="153">
        <f t="shared" ref="G645:G653" si="23">D645</f>
        <v>0</v>
      </c>
    </row>
    <row r="646" spans="1:7" x14ac:dyDescent="0.25">
      <c r="A646" s="52">
        <v>643</v>
      </c>
      <c r="B646" s="53"/>
      <c r="C646" s="56"/>
      <c r="D646" s="51"/>
      <c r="E646" s="57"/>
      <c r="F646" s="152" t="str">
        <f t="shared" si="22"/>
        <v/>
      </c>
      <c r="G646" s="153">
        <f t="shared" si="23"/>
        <v>0</v>
      </c>
    </row>
    <row r="647" spans="1:7" x14ac:dyDescent="0.25">
      <c r="A647" s="52">
        <v>644</v>
      </c>
      <c r="B647" s="53"/>
      <c r="C647" s="56"/>
      <c r="D647" s="51"/>
      <c r="E647" s="57"/>
      <c r="F647" s="152" t="str">
        <f t="shared" si="22"/>
        <v/>
      </c>
      <c r="G647" s="153">
        <f t="shared" si="23"/>
        <v>0</v>
      </c>
    </row>
    <row r="648" spans="1:7" x14ac:dyDescent="0.25">
      <c r="A648" s="52">
        <v>645</v>
      </c>
      <c r="B648" s="53"/>
      <c r="C648" s="56"/>
      <c r="D648" s="51"/>
      <c r="E648" s="57"/>
      <c r="F648" s="152" t="str">
        <f t="shared" si="22"/>
        <v/>
      </c>
      <c r="G648" s="153">
        <f t="shared" si="23"/>
        <v>0</v>
      </c>
    </row>
    <row r="649" spans="1:7" x14ac:dyDescent="0.25">
      <c r="A649" s="52">
        <v>646</v>
      </c>
      <c r="B649" s="53"/>
      <c r="C649" s="56"/>
      <c r="D649" s="51"/>
      <c r="E649" s="57"/>
      <c r="F649" s="152" t="str">
        <f t="shared" si="22"/>
        <v/>
      </c>
      <c r="G649" s="153">
        <f t="shared" si="23"/>
        <v>0</v>
      </c>
    </row>
    <row r="650" spans="1:7" x14ac:dyDescent="0.25">
      <c r="A650" s="52">
        <v>647</v>
      </c>
      <c r="B650" s="53"/>
      <c r="C650" s="56"/>
      <c r="D650" s="51"/>
      <c r="E650" s="57"/>
      <c r="F650" s="152" t="str">
        <f t="shared" si="22"/>
        <v/>
      </c>
      <c r="G650" s="153">
        <f t="shared" si="23"/>
        <v>0</v>
      </c>
    </row>
    <row r="651" spans="1:7" x14ac:dyDescent="0.25">
      <c r="A651" s="52">
        <v>648</v>
      </c>
      <c r="B651" s="53"/>
      <c r="C651" s="56"/>
      <c r="D651" s="51"/>
      <c r="E651" s="57"/>
      <c r="F651" s="152" t="str">
        <f t="shared" si="22"/>
        <v/>
      </c>
      <c r="G651" s="153">
        <f t="shared" si="23"/>
        <v>0</v>
      </c>
    </row>
    <row r="652" spans="1:7" x14ac:dyDescent="0.25">
      <c r="A652" s="52">
        <v>649</v>
      </c>
      <c r="B652" s="53"/>
      <c r="C652" s="56"/>
      <c r="D652" s="51"/>
      <c r="E652" s="57"/>
      <c r="F652" s="152" t="str">
        <f t="shared" si="22"/>
        <v/>
      </c>
      <c r="G652" s="153">
        <f t="shared" si="23"/>
        <v>0</v>
      </c>
    </row>
    <row r="653" spans="1:7" x14ac:dyDescent="0.25">
      <c r="A653" s="52">
        <v>650</v>
      </c>
      <c r="B653" s="53"/>
      <c r="C653" s="56"/>
      <c r="D653" s="51"/>
      <c r="E653" s="57"/>
      <c r="F653" s="152" t="str">
        <f t="shared" si="22"/>
        <v/>
      </c>
      <c r="G653" s="153">
        <f t="shared" si="23"/>
        <v>0</v>
      </c>
    </row>
    <row r="654" spans="1:7" x14ac:dyDescent="0.25">
      <c r="D654" s="69"/>
    </row>
    <row r="655" spans="1:7" x14ac:dyDescent="0.25">
      <c r="D655" s="69"/>
    </row>
    <row r="656" spans="1:7" x14ac:dyDescent="0.25">
      <c r="D656" s="69"/>
    </row>
    <row r="657" spans="4:4" x14ac:dyDescent="0.25">
      <c r="D657" s="69"/>
    </row>
    <row r="658" spans="4:4" x14ac:dyDescent="0.25">
      <c r="D658" s="69"/>
    </row>
    <row r="659" spans="4:4" x14ac:dyDescent="0.25">
      <c r="D659" s="69"/>
    </row>
    <row r="660" spans="4:4" x14ac:dyDescent="0.25">
      <c r="D660" s="69"/>
    </row>
    <row r="661" spans="4:4" x14ac:dyDescent="0.25">
      <c r="D661" s="69"/>
    </row>
    <row r="662" spans="4:4" x14ac:dyDescent="0.25">
      <c r="D662" s="69"/>
    </row>
    <row r="663" spans="4:4" x14ac:dyDescent="0.25">
      <c r="D663" s="69"/>
    </row>
    <row r="664" spans="4:4" x14ac:dyDescent="0.25">
      <c r="D664" s="69"/>
    </row>
    <row r="665" spans="4:4" x14ac:dyDescent="0.25">
      <c r="D665" s="69"/>
    </row>
    <row r="666" spans="4:4" x14ac:dyDescent="0.25">
      <c r="D666" s="69"/>
    </row>
    <row r="667" spans="4:4" x14ac:dyDescent="0.25">
      <c r="D667" s="69"/>
    </row>
    <row r="668" spans="4:4" x14ac:dyDescent="0.25">
      <c r="D668" s="69"/>
    </row>
    <row r="669" spans="4:4" x14ac:dyDescent="0.25">
      <c r="D669" s="69"/>
    </row>
    <row r="670" spans="4:4" x14ac:dyDescent="0.25">
      <c r="D670" s="69"/>
    </row>
    <row r="671" spans="4:4" x14ac:dyDescent="0.25">
      <c r="D671" s="69"/>
    </row>
    <row r="672" spans="4:4" x14ac:dyDescent="0.25">
      <c r="D672" s="69"/>
    </row>
    <row r="673" spans="4:4" x14ac:dyDescent="0.25">
      <c r="D673" s="69"/>
    </row>
    <row r="674" spans="4:4" x14ac:dyDescent="0.25">
      <c r="D674" s="69"/>
    </row>
    <row r="675" spans="4:4" x14ac:dyDescent="0.25">
      <c r="D675" s="69"/>
    </row>
    <row r="676" spans="4:4" x14ac:dyDescent="0.25">
      <c r="D676" s="69"/>
    </row>
    <row r="677" spans="4:4" x14ac:dyDescent="0.25">
      <c r="D677" s="69"/>
    </row>
    <row r="678" spans="4:4" x14ac:dyDescent="0.25">
      <c r="D678" s="69"/>
    </row>
    <row r="679" spans="4:4" x14ac:dyDescent="0.25">
      <c r="D679" s="69"/>
    </row>
    <row r="680" spans="4:4" x14ac:dyDescent="0.25">
      <c r="D680" s="69"/>
    </row>
    <row r="681" spans="4:4" x14ac:dyDescent="0.25">
      <c r="D681" s="69"/>
    </row>
    <row r="682" spans="4:4" x14ac:dyDescent="0.25">
      <c r="D682" s="69"/>
    </row>
    <row r="683" spans="4:4" x14ac:dyDescent="0.25">
      <c r="D683" s="69"/>
    </row>
    <row r="684" spans="4:4" x14ac:dyDescent="0.25">
      <c r="D684" s="69"/>
    </row>
    <row r="685" spans="4:4" x14ac:dyDescent="0.25">
      <c r="D685" s="69"/>
    </row>
    <row r="686" spans="4:4" x14ac:dyDescent="0.25">
      <c r="D686" s="69"/>
    </row>
    <row r="687" spans="4:4" x14ac:dyDescent="0.25">
      <c r="D687" s="69"/>
    </row>
    <row r="688" spans="4:4" x14ac:dyDescent="0.25">
      <c r="D688" s="69"/>
    </row>
    <row r="689" spans="4:4" x14ac:dyDescent="0.25">
      <c r="D689" s="69"/>
    </row>
    <row r="690" spans="4:4" x14ac:dyDescent="0.25">
      <c r="D690" s="69"/>
    </row>
    <row r="691" spans="4:4" x14ac:dyDescent="0.25">
      <c r="D691" s="69"/>
    </row>
    <row r="692" spans="4:4" x14ac:dyDescent="0.25">
      <c r="D692" s="69"/>
    </row>
    <row r="693" spans="4:4" x14ac:dyDescent="0.25">
      <c r="D693" s="69"/>
    </row>
    <row r="694" spans="4:4" x14ac:dyDescent="0.25">
      <c r="D694" s="69"/>
    </row>
    <row r="695" spans="4:4" x14ac:dyDescent="0.25">
      <c r="D695" s="69"/>
    </row>
    <row r="696" spans="4:4" x14ac:dyDescent="0.25">
      <c r="D696" s="69"/>
    </row>
    <row r="697" spans="4:4" x14ac:dyDescent="0.25">
      <c r="D697" s="69"/>
    </row>
    <row r="698" spans="4:4" x14ac:dyDescent="0.25">
      <c r="D698" s="69"/>
    </row>
    <row r="699" spans="4:4" x14ac:dyDescent="0.25">
      <c r="D699" s="69"/>
    </row>
    <row r="700" spans="4:4" x14ac:dyDescent="0.25">
      <c r="D700" s="69"/>
    </row>
    <row r="701" spans="4:4" x14ac:dyDescent="0.25">
      <c r="D701" s="69"/>
    </row>
    <row r="702" spans="4:4" x14ac:dyDescent="0.25">
      <c r="D702" s="69"/>
    </row>
    <row r="703" spans="4:4" x14ac:dyDescent="0.25">
      <c r="D703" s="69"/>
    </row>
    <row r="704" spans="4:4" x14ac:dyDescent="0.25">
      <c r="D704" s="69"/>
    </row>
    <row r="705" spans="4:4" x14ac:dyDescent="0.25">
      <c r="D705" s="69"/>
    </row>
    <row r="706" spans="4:4" x14ac:dyDescent="0.25">
      <c r="D706" s="69"/>
    </row>
    <row r="707" spans="4:4" x14ac:dyDescent="0.25">
      <c r="D707" s="69"/>
    </row>
    <row r="708" spans="4:4" x14ac:dyDescent="0.25">
      <c r="D708" s="69"/>
    </row>
    <row r="709" spans="4:4" x14ac:dyDescent="0.25">
      <c r="D709" s="69"/>
    </row>
    <row r="710" spans="4:4" x14ac:dyDescent="0.25">
      <c r="D710" s="69"/>
    </row>
    <row r="711" spans="4:4" x14ac:dyDescent="0.25">
      <c r="D711" s="69"/>
    </row>
    <row r="712" spans="4:4" x14ac:dyDescent="0.25">
      <c r="D712" s="69"/>
    </row>
    <row r="713" spans="4:4" x14ac:dyDescent="0.25">
      <c r="D713" s="69"/>
    </row>
    <row r="714" spans="4:4" x14ac:dyDescent="0.25">
      <c r="D714" s="69"/>
    </row>
    <row r="715" spans="4:4" x14ac:dyDescent="0.25">
      <c r="D715" s="69"/>
    </row>
    <row r="716" spans="4:4" x14ac:dyDescent="0.25">
      <c r="D716" s="69"/>
    </row>
    <row r="717" spans="4:4" x14ac:dyDescent="0.25">
      <c r="D717" s="69"/>
    </row>
    <row r="718" spans="4:4" x14ac:dyDescent="0.25">
      <c r="D718" s="69"/>
    </row>
    <row r="719" spans="4:4" x14ac:dyDescent="0.25">
      <c r="D719" s="69"/>
    </row>
    <row r="720" spans="4:4" x14ac:dyDescent="0.25">
      <c r="D720" s="69"/>
    </row>
    <row r="721" spans="4:4" x14ac:dyDescent="0.25">
      <c r="D721" s="69"/>
    </row>
    <row r="722" spans="4:4" x14ac:dyDescent="0.25">
      <c r="D722" s="69"/>
    </row>
    <row r="723" spans="4:4" x14ac:dyDescent="0.25">
      <c r="D723" s="69"/>
    </row>
    <row r="724" spans="4:4" x14ac:dyDescent="0.25">
      <c r="D724" s="69"/>
    </row>
    <row r="725" spans="4:4" x14ac:dyDescent="0.25">
      <c r="D725" s="69"/>
    </row>
    <row r="726" spans="4:4" x14ac:dyDescent="0.25">
      <c r="D726" s="69"/>
    </row>
    <row r="727" spans="4:4" x14ac:dyDescent="0.25">
      <c r="D727" s="69"/>
    </row>
    <row r="728" spans="4:4" x14ac:dyDescent="0.25">
      <c r="D728" s="69"/>
    </row>
    <row r="729" spans="4:4" x14ac:dyDescent="0.25">
      <c r="D729" s="69"/>
    </row>
    <row r="730" spans="4:4" x14ac:dyDescent="0.25">
      <c r="D730" s="69"/>
    </row>
    <row r="731" spans="4:4" x14ac:dyDescent="0.25">
      <c r="D731" s="69"/>
    </row>
    <row r="732" spans="4:4" x14ac:dyDescent="0.25">
      <c r="D732" s="69"/>
    </row>
    <row r="733" spans="4:4" x14ac:dyDescent="0.25">
      <c r="D733" s="69"/>
    </row>
    <row r="734" spans="4:4" x14ac:dyDescent="0.25">
      <c r="D734" s="69"/>
    </row>
    <row r="735" spans="4:4" x14ac:dyDescent="0.25">
      <c r="D735" s="69"/>
    </row>
    <row r="736" spans="4:4" x14ac:dyDescent="0.25">
      <c r="D736" s="69"/>
    </row>
    <row r="737" spans="4:4" x14ac:dyDescent="0.25">
      <c r="D737" s="69"/>
    </row>
    <row r="738" spans="4:4" x14ac:dyDescent="0.25">
      <c r="D738" s="69"/>
    </row>
    <row r="739" spans="4:4" x14ac:dyDescent="0.25">
      <c r="D739" s="69"/>
    </row>
    <row r="740" spans="4:4" x14ac:dyDescent="0.25">
      <c r="D740" s="69"/>
    </row>
    <row r="741" spans="4:4" x14ac:dyDescent="0.25">
      <c r="D741" s="69"/>
    </row>
    <row r="742" spans="4:4" x14ac:dyDescent="0.25">
      <c r="D742" s="69"/>
    </row>
    <row r="743" spans="4:4" x14ac:dyDescent="0.25">
      <c r="D743" s="69"/>
    </row>
    <row r="744" spans="4:4" x14ac:dyDescent="0.25">
      <c r="D744" s="69"/>
    </row>
    <row r="745" spans="4:4" x14ac:dyDescent="0.25">
      <c r="D745" s="69"/>
    </row>
    <row r="746" spans="4:4" x14ac:dyDescent="0.25">
      <c r="D746" s="69"/>
    </row>
    <row r="747" spans="4:4" x14ac:dyDescent="0.25">
      <c r="D747" s="69"/>
    </row>
    <row r="748" spans="4:4" x14ac:dyDescent="0.25">
      <c r="D748" s="69"/>
    </row>
    <row r="749" spans="4:4" x14ac:dyDescent="0.25">
      <c r="D749" s="69"/>
    </row>
    <row r="750" spans="4:4" x14ac:dyDescent="0.25">
      <c r="D750" s="69"/>
    </row>
    <row r="751" spans="4:4" x14ac:dyDescent="0.25">
      <c r="D751" s="69"/>
    </row>
    <row r="752" spans="4:4" x14ac:dyDescent="0.25">
      <c r="D752" s="69"/>
    </row>
    <row r="753" spans="4:4" x14ac:dyDescent="0.25">
      <c r="D753" s="69"/>
    </row>
    <row r="754" spans="4:4" x14ac:dyDescent="0.25">
      <c r="D754" s="69"/>
    </row>
    <row r="755" spans="4:4" x14ac:dyDescent="0.25">
      <c r="D755" s="69"/>
    </row>
    <row r="756" spans="4:4" x14ac:dyDescent="0.25">
      <c r="D756" s="69"/>
    </row>
    <row r="757" spans="4:4" x14ac:dyDescent="0.25">
      <c r="D757" s="69"/>
    </row>
    <row r="758" spans="4:4" x14ac:dyDescent="0.25">
      <c r="D758" s="69"/>
    </row>
    <row r="759" spans="4:4" x14ac:dyDescent="0.25">
      <c r="D759" s="69"/>
    </row>
    <row r="760" spans="4:4" x14ac:dyDescent="0.25">
      <c r="D760" s="69"/>
    </row>
    <row r="761" spans="4:4" x14ac:dyDescent="0.25">
      <c r="D761" s="69"/>
    </row>
    <row r="762" spans="4:4" x14ac:dyDescent="0.25">
      <c r="D762" s="69"/>
    </row>
    <row r="763" spans="4:4" x14ac:dyDescent="0.25">
      <c r="D763" s="69"/>
    </row>
    <row r="764" spans="4:4" x14ac:dyDescent="0.25">
      <c r="D764" s="69"/>
    </row>
    <row r="765" spans="4:4" x14ac:dyDescent="0.25">
      <c r="D765" s="69"/>
    </row>
    <row r="766" spans="4:4" x14ac:dyDescent="0.25">
      <c r="D766" s="69"/>
    </row>
    <row r="767" spans="4:4" x14ac:dyDescent="0.25">
      <c r="D767" s="69"/>
    </row>
    <row r="768" spans="4:4" x14ac:dyDescent="0.25">
      <c r="D768" s="69"/>
    </row>
    <row r="769" spans="4:4" x14ac:dyDescent="0.25">
      <c r="D769" s="69"/>
    </row>
    <row r="770" spans="4:4" x14ac:dyDescent="0.25">
      <c r="D770" s="69"/>
    </row>
    <row r="771" spans="4:4" x14ac:dyDescent="0.25">
      <c r="D771" s="69"/>
    </row>
    <row r="772" spans="4:4" x14ac:dyDescent="0.25">
      <c r="D772" s="69"/>
    </row>
    <row r="773" spans="4:4" x14ac:dyDescent="0.25">
      <c r="D773" s="69"/>
    </row>
    <row r="774" spans="4:4" x14ac:dyDescent="0.25">
      <c r="D774" s="69"/>
    </row>
    <row r="775" spans="4:4" x14ac:dyDescent="0.25">
      <c r="D775" s="69"/>
    </row>
    <row r="776" spans="4:4" x14ac:dyDescent="0.25">
      <c r="D776" s="69"/>
    </row>
    <row r="777" spans="4:4" x14ac:dyDescent="0.25">
      <c r="D777" s="69"/>
    </row>
    <row r="778" spans="4:4" x14ac:dyDescent="0.25">
      <c r="D778" s="69"/>
    </row>
    <row r="779" spans="4:4" x14ac:dyDescent="0.25">
      <c r="D779" s="69"/>
    </row>
    <row r="780" spans="4:4" x14ac:dyDescent="0.25">
      <c r="D780" s="69"/>
    </row>
    <row r="781" spans="4:4" x14ac:dyDescent="0.25">
      <c r="D781" s="69"/>
    </row>
    <row r="782" spans="4:4" x14ac:dyDescent="0.25">
      <c r="D782" s="69"/>
    </row>
    <row r="783" spans="4:4" x14ac:dyDescent="0.25">
      <c r="D783" s="69"/>
    </row>
    <row r="784" spans="4:4" x14ac:dyDescent="0.25">
      <c r="D784" s="69"/>
    </row>
    <row r="785" spans="4:4" x14ac:dyDescent="0.25">
      <c r="D785" s="69"/>
    </row>
    <row r="786" spans="4:4" x14ac:dyDescent="0.25">
      <c r="D786" s="69"/>
    </row>
    <row r="787" spans="4:4" x14ac:dyDescent="0.25">
      <c r="D787" s="69"/>
    </row>
    <row r="788" spans="4:4" x14ac:dyDescent="0.25">
      <c r="D788" s="69"/>
    </row>
    <row r="789" spans="4:4" x14ac:dyDescent="0.25">
      <c r="D789" s="69"/>
    </row>
    <row r="790" spans="4:4" x14ac:dyDescent="0.25">
      <c r="D790" s="69"/>
    </row>
    <row r="791" spans="4:4" x14ac:dyDescent="0.25">
      <c r="D791" s="69"/>
    </row>
    <row r="792" spans="4:4" x14ac:dyDescent="0.25">
      <c r="D792" s="69"/>
    </row>
    <row r="793" spans="4:4" x14ac:dyDescent="0.25">
      <c r="D793" s="69"/>
    </row>
    <row r="794" spans="4:4" x14ac:dyDescent="0.25">
      <c r="D794" s="69"/>
    </row>
    <row r="795" spans="4:4" x14ac:dyDescent="0.25">
      <c r="D795" s="69"/>
    </row>
    <row r="796" spans="4:4" x14ac:dyDescent="0.25">
      <c r="D796" s="69"/>
    </row>
    <row r="797" spans="4:4" x14ac:dyDescent="0.25">
      <c r="D797" s="69"/>
    </row>
    <row r="798" spans="4:4" x14ac:dyDescent="0.25">
      <c r="D798" s="69"/>
    </row>
    <row r="799" spans="4:4" x14ac:dyDescent="0.25">
      <c r="D799" s="69"/>
    </row>
    <row r="800" spans="4:4" x14ac:dyDescent="0.25">
      <c r="D800" s="69"/>
    </row>
    <row r="801" spans="4:4" x14ac:dyDescent="0.25">
      <c r="D801" s="69"/>
    </row>
    <row r="802" spans="4:4" x14ac:dyDescent="0.25">
      <c r="D802" s="69"/>
    </row>
    <row r="803" spans="4:4" x14ac:dyDescent="0.25">
      <c r="D803" s="69"/>
    </row>
    <row r="804" spans="4:4" x14ac:dyDescent="0.25">
      <c r="D804" s="69"/>
    </row>
    <row r="805" spans="4:4" x14ac:dyDescent="0.25">
      <c r="D805" s="69"/>
    </row>
    <row r="806" spans="4:4" x14ac:dyDescent="0.25">
      <c r="D806" s="69"/>
    </row>
    <row r="807" spans="4:4" x14ac:dyDescent="0.25">
      <c r="D807" s="69"/>
    </row>
    <row r="808" spans="4:4" x14ac:dyDescent="0.25">
      <c r="D808" s="69"/>
    </row>
    <row r="809" spans="4:4" x14ac:dyDescent="0.25">
      <c r="D809" s="69"/>
    </row>
    <row r="810" spans="4:4" x14ac:dyDescent="0.25">
      <c r="D810" s="69"/>
    </row>
    <row r="811" spans="4:4" x14ac:dyDescent="0.25">
      <c r="D811" s="69"/>
    </row>
    <row r="812" spans="4:4" x14ac:dyDescent="0.25">
      <c r="D812" s="69"/>
    </row>
    <row r="813" spans="4:4" x14ac:dyDescent="0.25">
      <c r="D813" s="69"/>
    </row>
    <row r="814" spans="4:4" x14ac:dyDescent="0.25">
      <c r="D814" s="69"/>
    </row>
    <row r="815" spans="4:4" x14ac:dyDescent="0.25">
      <c r="D815" s="69"/>
    </row>
    <row r="816" spans="4:4" x14ac:dyDescent="0.25">
      <c r="D816" s="69"/>
    </row>
    <row r="817" spans="4:4" x14ac:dyDescent="0.25">
      <c r="D817" s="69"/>
    </row>
    <row r="818" spans="4:4" x14ac:dyDescent="0.25">
      <c r="D818" s="69"/>
    </row>
    <row r="819" spans="4:4" x14ac:dyDescent="0.25">
      <c r="D819" s="69"/>
    </row>
    <row r="820" spans="4:4" x14ac:dyDescent="0.25">
      <c r="D820" s="69"/>
    </row>
    <row r="821" spans="4:4" x14ac:dyDescent="0.25">
      <c r="D821" s="69"/>
    </row>
    <row r="822" spans="4:4" x14ac:dyDescent="0.25">
      <c r="D822" s="69"/>
    </row>
    <row r="823" spans="4:4" x14ac:dyDescent="0.25">
      <c r="D823" s="69"/>
    </row>
    <row r="824" spans="4:4" x14ac:dyDescent="0.25">
      <c r="D824" s="69"/>
    </row>
    <row r="825" spans="4:4" x14ac:dyDescent="0.25">
      <c r="D825" s="69"/>
    </row>
    <row r="826" spans="4:4" x14ac:dyDescent="0.25">
      <c r="D826" s="69"/>
    </row>
    <row r="827" spans="4:4" x14ac:dyDescent="0.25">
      <c r="D827" s="69"/>
    </row>
    <row r="828" spans="4:4" x14ac:dyDescent="0.25">
      <c r="D828" s="69"/>
    </row>
    <row r="829" spans="4:4" x14ac:dyDescent="0.25">
      <c r="D829" s="69"/>
    </row>
    <row r="830" spans="4:4" x14ac:dyDescent="0.25">
      <c r="D830" s="69"/>
    </row>
    <row r="831" spans="4:4" x14ac:dyDescent="0.25">
      <c r="D831" s="69"/>
    </row>
    <row r="832" spans="4:4" x14ac:dyDescent="0.25">
      <c r="D832" s="69"/>
    </row>
    <row r="833" spans="4:4" x14ac:dyDescent="0.25">
      <c r="D833" s="69"/>
    </row>
    <row r="834" spans="4:4" x14ac:dyDescent="0.25">
      <c r="D834" s="69"/>
    </row>
    <row r="835" spans="4:4" x14ac:dyDescent="0.25">
      <c r="D835" s="69"/>
    </row>
    <row r="836" spans="4:4" x14ac:dyDescent="0.25">
      <c r="D836" s="69"/>
    </row>
    <row r="837" spans="4:4" x14ac:dyDescent="0.25">
      <c r="D837" s="69"/>
    </row>
    <row r="838" spans="4:4" x14ac:dyDescent="0.25">
      <c r="D838" s="69"/>
    </row>
    <row r="839" spans="4:4" x14ac:dyDescent="0.25">
      <c r="D839" s="69"/>
    </row>
    <row r="840" spans="4:4" x14ac:dyDescent="0.25">
      <c r="D840" s="69"/>
    </row>
    <row r="841" spans="4:4" x14ac:dyDescent="0.25">
      <c r="D841" s="69"/>
    </row>
    <row r="842" spans="4:4" x14ac:dyDescent="0.25">
      <c r="D842" s="69"/>
    </row>
    <row r="843" spans="4:4" x14ac:dyDescent="0.25">
      <c r="D843" s="69"/>
    </row>
    <row r="844" spans="4:4" x14ac:dyDescent="0.25">
      <c r="D844" s="69"/>
    </row>
    <row r="845" spans="4:4" x14ac:dyDescent="0.25">
      <c r="D845" s="69"/>
    </row>
    <row r="846" spans="4:4" x14ac:dyDescent="0.25">
      <c r="D846" s="69"/>
    </row>
    <row r="847" spans="4:4" x14ac:dyDescent="0.25">
      <c r="D847" s="69"/>
    </row>
    <row r="848" spans="4:4" x14ac:dyDescent="0.25">
      <c r="D848" s="69"/>
    </row>
    <row r="849" spans="4:4" x14ac:dyDescent="0.25">
      <c r="D849" s="69"/>
    </row>
    <row r="850" spans="4:4" x14ac:dyDescent="0.25">
      <c r="D850" s="69"/>
    </row>
    <row r="851" spans="4:4" x14ac:dyDescent="0.25">
      <c r="D851" s="69"/>
    </row>
    <row r="852" spans="4:4" x14ac:dyDescent="0.25">
      <c r="D852" s="69"/>
    </row>
    <row r="853" spans="4:4" x14ac:dyDescent="0.25">
      <c r="D853" s="69"/>
    </row>
    <row r="854" spans="4:4" x14ac:dyDescent="0.25">
      <c r="D854" s="69"/>
    </row>
    <row r="855" spans="4:4" x14ac:dyDescent="0.25">
      <c r="D855" s="69"/>
    </row>
    <row r="856" spans="4:4" x14ac:dyDescent="0.25">
      <c r="D856" s="69"/>
    </row>
    <row r="857" spans="4:4" x14ac:dyDescent="0.25">
      <c r="D857" s="69"/>
    </row>
    <row r="858" spans="4:4" x14ac:dyDescent="0.25">
      <c r="D858" s="69"/>
    </row>
    <row r="859" spans="4:4" x14ac:dyDescent="0.25">
      <c r="D859" s="69"/>
    </row>
    <row r="860" spans="4:4" x14ac:dyDescent="0.25">
      <c r="D860" s="69"/>
    </row>
    <row r="861" spans="4:4" x14ac:dyDescent="0.25">
      <c r="D861" s="69"/>
    </row>
    <row r="862" spans="4:4" x14ac:dyDescent="0.25">
      <c r="D862" s="69"/>
    </row>
    <row r="863" spans="4:4" x14ac:dyDescent="0.25">
      <c r="D863" s="69"/>
    </row>
    <row r="864" spans="4:4" x14ac:dyDescent="0.25">
      <c r="D864" s="69"/>
    </row>
    <row r="865" spans="4:4" x14ac:dyDescent="0.25">
      <c r="D865" s="69"/>
    </row>
    <row r="866" spans="4:4" x14ac:dyDescent="0.25">
      <c r="D866" s="69"/>
    </row>
    <row r="867" spans="4:4" x14ac:dyDescent="0.25">
      <c r="D867" s="69"/>
    </row>
    <row r="868" spans="4:4" x14ac:dyDescent="0.25">
      <c r="D868" s="69"/>
    </row>
    <row r="869" spans="4:4" x14ac:dyDescent="0.25">
      <c r="D869" s="69"/>
    </row>
    <row r="870" spans="4:4" x14ac:dyDescent="0.25">
      <c r="D870" s="69"/>
    </row>
    <row r="871" spans="4:4" x14ac:dyDescent="0.25">
      <c r="D871" s="69"/>
    </row>
    <row r="872" spans="4:4" x14ac:dyDescent="0.25">
      <c r="D872" s="69"/>
    </row>
    <row r="873" spans="4:4" x14ac:dyDescent="0.25">
      <c r="D873" s="69"/>
    </row>
    <row r="874" spans="4:4" x14ac:dyDescent="0.25">
      <c r="D874" s="69"/>
    </row>
    <row r="875" spans="4:4" x14ac:dyDescent="0.25">
      <c r="D875" s="69"/>
    </row>
    <row r="876" spans="4:4" x14ac:dyDescent="0.25">
      <c r="D876" s="69"/>
    </row>
    <row r="877" spans="4:4" x14ac:dyDescent="0.25">
      <c r="D877" s="69"/>
    </row>
    <row r="878" spans="4:4" x14ac:dyDescent="0.25">
      <c r="D878" s="69"/>
    </row>
    <row r="879" spans="4:4" x14ac:dyDescent="0.25">
      <c r="D879" s="69"/>
    </row>
    <row r="880" spans="4:4" x14ac:dyDescent="0.25">
      <c r="D880" s="69"/>
    </row>
    <row r="881" spans="4:4" x14ac:dyDescent="0.25">
      <c r="D881" s="69"/>
    </row>
    <row r="882" spans="4:4" x14ac:dyDescent="0.25">
      <c r="D882" s="69"/>
    </row>
    <row r="883" spans="4:4" x14ac:dyDescent="0.25">
      <c r="D883" s="69"/>
    </row>
    <row r="884" spans="4:4" x14ac:dyDescent="0.25">
      <c r="D884" s="69"/>
    </row>
    <row r="885" spans="4:4" x14ac:dyDescent="0.25">
      <c r="D885" s="69"/>
    </row>
    <row r="886" spans="4:4" x14ac:dyDescent="0.25">
      <c r="D886" s="69"/>
    </row>
    <row r="887" spans="4:4" x14ac:dyDescent="0.25">
      <c r="D887" s="69"/>
    </row>
    <row r="888" spans="4:4" x14ac:dyDescent="0.25">
      <c r="D888" s="69"/>
    </row>
    <row r="889" spans="4:4" x14ac:dyDescent="0.25">
      <c r="D889" s="69"/>
    </row>
    <row r="890" spans="4:4" x14ac:dyDescent="0.25">
      <c r="D890" s="69"/>
    </row>
    <row r="891" spans="4:4" x14ac:dyDescent="0.25">
      <c r="D891" s="69"/>
    </row>
    <row r="892" spans="4:4" x14ac:dyDescent="0.25">
      <c r="D892" s="69"/>
    </row>
    <row r="893" spans="4:4" x14ac:dyDescent="0.25">
      <c r="D893" s="69"/>
    </row>
    <row r="894" spans="4:4" x14ac:dyDescent="0.25">
      <c r="D894" s="69"/>
    </row>
    <row r="895" spans="4:4" x14ac:dyDescent="0.25">
      <c r="D895" s="69"/>
    </row>
    <row r="896" spans="4:4" x14ac:dyDescent="0.25">
      <c r="D896" s="69"/>
    </row>
    <row r="897" spans="4:4" x14ac:dyDescent="0.25">
      <c r="D897" s="69"/>
    </row>
    <row r="898" spans="4:4" x14ac:dyDescent="0.25">
      <c r="D898" s="69"/>
    </row>
    <row r="899" spans="4:4" x14ac:dyDescent="0.25">
      <c r="D899" s="69"/>
    </row>
    <row r="900" spans="4:4" x14ac:dyDescent="0.25">
      <c r="D900" s="69"/>
    </row>
    <row r="901" spans="4:4" x14ac:dyDescent="0.25">
      <c r="D901" s="69"/>
    </row>
    <row r="902" spans="4:4" x14ac:dyDescent="0.25">
      <c r="D902" s="69"/>
    </row>
    <row r="903" spans="4:4" x14ac:dyDescent="0.25">
      <c r="D903" s="69"/>
    </row>
    <row r="904" spans="4:4" x14ac:dyDescent="0.25">
      <c r="D904" s="69"/>
    </row>
    <row r="905" spans="4:4" x14ac:dyDescent="0.25">
      <c r="D905" s="69"/>
    </row>
    <row r="906" spans="4:4" x14ac:dyDescent="0.25">
      <c r="D906" s="69"/>
    </row>
    <row r="907" spans="4:4" x14ac:dyDescent="0.25">
      <c r="D907" s="69"/>
    </row>
    <row r="908" spans="4:4" x14ac:dyDescent="0.25">
      <c r="D908" s="69"/>
    </row>
    <row r="909" spans="4:4" x14ac:dyDescent="0.25">
      <c r="D909" s="69"/>
    </row>
    <row r="910" spans="4:4" x14ac:dyDescent="0.25">
      <c r="D910" s="69"/>
    </row>
    <row r="911" spans="4:4" x14ac:dyDescent="0.25">
      <c r="D911" s="69"/>
    </row>
    <row r="912" spans="4:4" x14ac:dyDescent="0.25">
      <c r="D912" s="69"/>
    </row>
    <row r="913" spans="4:4" x14ac:dyDescent="0.25">
      <c r="D913" s="69"/>
    </row>
    <row r="914" spans="4:4" x14ac:dyDescent="0.25">
      <c r="D914" s="69"/>
    </row>
    <row r="915" spans="4:4" x14ac:dyDescent="0.25">
      <c r="D915" s="69"/>
    </row>
    <row r="916" spans="4:4" x14ac:dyDescent="0.25">
      <c r="D916" s="69"/>
    </row>
    <row r="917" spans="4:4" x14ac:dyDescent="0.25">
      <c r="D917" s="69"/>
    </row>
    <row r="918" spans="4:4" x14ac:dyDescent="0.25">
      <c r="D918" s="69"/>
    </row>
    <row r="919" spans="4:4" x14ac:dyDescent="0.25">
      <c r="D919" s="69"/>
    </row>
    <row r="920" spans="4:4" x14ac:dyDescent="0.25">
      <c r="D920" s="69"/>
    </row>
    <row r="921" spans="4:4" x14ac:dyDescent="0.25">
      <c r="D921" s="69"/>
    </row>
    <row r="922" spans="4:4" x14ac:dyDescent="0.25">
      <c r="D922" s="69"/>
    </row>
    <row r="923" spans="4:4" x14ac:dyDescent="0.25">
      <c r="D923" s="69"/>
    </row>
    <row r="924" spans="4:4" x14ac:dyDescent="0.25">
      <c r="D924" s="69"/>
    </row>
    <row r="925" spans="4:4" x14ac:dyDescent="0.25">
      <c r="D925" s="69"/>
    </row>
    <row r="926" spans="4:4" x14ac:dyDescent="0.25">
      <c r="D926" s="69"/>
    </row>
    <row r="927" spans="4:4" x14ac:dyDescent="0.25">
      <c r="D927" s="69"/>
    </row>
    <row r="928" spans="4:4" x14ac:dyDescent="0.25">
      <c r="D928" s="69"/>
    </row>
    <row r="929" spans="4:4" x14ac:dyDescent="0.25">
      <c r="D929" s="69"/>
    </row>
    <row r="930" spans="4:4" x14ac:dyDescent="0.25">
      <c r="D930" s="69"/>
    </row>
    <row r="931" spans="4:4" x14ac:dyDescent="0.25">
      <c r="D931" s="69"/>
    </row>
    <row r="932" spans="4:4" x14ac:dyDescent="0.25">
      <c r="D932" s="69"/>
    </row>
    <row r="933" spans="4:4" x14ac:dyDescent="0.25">
      <c r="D933" s="69"/>
    </row>
    <row r="934" spans="4:4" x14ac:dyDescent="0.25">
      <c r="D934" s="69"/>
    </row>
    <row r="935" spans="4:4" x14ac:dyDescent="0.25">
      <c r="D935" s="69"/>
    </row>
    <row r="936" spans="4:4" x14ac:dyDescent="0.25">
      <c r="D936" s="69"/>
    </row>
    <row r="937" spans="4:4" x14ac:dyDescent="0.25">
      <c r="D937" s="69"/>
    </row>
    <row r="938" spans="4:4" x14ac:dyDescent="0.25">
      <c r="D938" s="69"/>
    </row>
    <row r="939" spans="4:4" x14ac:dyDescent="0.25">
      <c r="D939" s="69"/>
    </row>
    <row r="940" spans="4:4" x14ac:dyDescent="0.25">
      <c r="D940" s="69"/>
    </row>
    <row r="941" spans="4:4" x14ac:dyDescent="0.25">
      <c r="D941" s="69"/>
    </row>
    <row r="942" spans="4:4" x14ac:dyDescent="0.25">
      <c r="D942" s="69"/>
    </row>
    <row r="943" spans="4:4" x14ac:dyDescent="0.25">
      <c r="D943" s="69"/>
    </row>
    <row r="944" spans="4:4" x14ac:dyDescent="0.25">
      <c r="D944" s="69"/>
    </row>
    <row r="945" spans="4:4" x14ac:dyDescent="0.25">
      <c r="D945" s="69"/>
    </row>
    <row r="946" spans="4:4" x14ac:dyDescent="0.25">
      <c r="D946" s="69"/>
    </row>
    <row r="947" spans="4:4" x14ac:dyDescent="0.25">
      <c r="D947" s="69"/>
    </row>
    <row r="948" spans="4:4" x14ac:dyDescent="0.25">
      <c r="D948" s="69"/>
    </row>
    <row r="949" spans="4:4" x14ac:dyDescent="0.25">
      <c r="D949" s="69"/>
    </row>
    <row r="950" spans="4:4" x14ac:dyDescent="0.25">
      <c r="D950" s="69"/>
    </row>
    <row r="951" spans="4:4" x14ac:dyDescent="0.25">
      <c r="D951" s="69"/>
    </row>
    <row r="952" spans="4:4" x14ac:dyDescent="0.25">
      <c r="D952" s="69"/>
    </row>
    <row r="953" spans="4:4" x14ac:dyDescent="0.25">
      <c r="D953" s="69"/>
    </row>
    <row r="954" spans="4:4" x14ac:dyDescent="0.25">
      <c r="D954" s="69"/>
    </row>
    <row r="955" spans="4:4" x14ac:dyDescent="0.25">
      <c r="D955" s="69"/>
    </row>
    <row r="956" spans="4:4" x14ac:dyDescent="0.25">
      <c r="D956" s="69"/>
    </row>
    <row r="957" spans="4:4" x14ac:dyDescent="0.25">
      <c r="D957" s="69"/>
    </row>
    <row r="958" spans="4:4" x14ac:dyDescent="0.25">
      <c r="D958" s="69"/>
    </row>
    <row r="959" spans="4:4" x14ac:dyDescent="0.25">
      <c r="D959" s="69"/>
    </row>
    <row r="960" spans="4:4" x14ac:dyDescent="0.25">
      <c r="D960" s="69"/>
    </row>
    <row r="961" spans="4:4" x14ac:dyDescent="0.25">
      <c r="D961" s="69"/>
    </row>
    <row r="962" spans="4:4" x14ac:dyDescent="0.25">
      <c r="D962" s="69"/>
    </row>
    <row r="963" spans="4:4" x14ac:dyDescent="0.25">
      <c r="D963" s="69"/>
    </row>
    <row r="964" spans="4:4" x14ac:dyDescent="0.25">
      <c r="D964" s="69"/>
    </row>
    <row r="965" spans="4:4" x14ac:dyDescent="0.25">
      <c r="D965" s="69"/>
    </row>
    <row r="966" spans="4:4" x14ac:dyDescent="0.25">
      <c r="D966" s="69"/>
    </row>
    <row r="967" spans="4:4" x14ac:dyDescent="0.25">
      <c r="D967" s="69"/>
    </row>
    <row r="968" spans="4:4" x14ac:dyDescent="0.25">
      <c r="D968" s="69"/>
    </row>
    <row r="969" spans="4:4" x14ac:dyDescent="0.25">
      <c r="D969" s="69"/>
    </row>
    <row r="970" spans="4:4" x14ac:dyDescent="0.25">
      <c r="D970" s="69"/>
    </row>
    <row r="971" spans="4:4" x14ac:dyDescent="0.25">
      <c r="D971" s="69"/>
    </row>
    <row r="972" spans="4:4" x14ac:dyDescent="0.25">
      <c r="D972" s="69"/>
    </row>
    <row r="973" spans="4:4" x14ac:dyDescent="0.25">
      <c r="D973" s="69"/>
    </row>
    <row r="974" spans="4:4" x14ac:dyDescent="0.25">
      <c r="D974" s="69"/>
    </row>
    <row r="975" spans="4:4" x14ac:dyDescent="0.25">
      <c r="D975" s="69"/>
    </row>
    <row r="976" spans="4:4" x14ac:dyDescent="0.25">
      <c r="D976" s="69"/>
    </row>
    <row r="977" spans="4:4" x14ac:dyDescent="0.25">
      <c r="D977" s="69"/>
    </row>
    <row r="978" spans="4:4" x14ac:dyDescent="0.25">
      <c r="D978" s="69"/>
    </row>
    <row r="979" spans="4:4" x14ac:dyDescent="0.25">
      <c r="D979" s="69"/>
    </row>
    <row r="980" spans="4:4" x14ac:dyDescent="0.25">
      <c r="D980" s="69"/>
    </row>
    <row r="981" spans="4:4" x14ac:dyDescent="0.25">
      <c r="D981" s="69"/>
    </row>
    <row r="982" spans="4:4" x14ac:dyDescent="0.25">
      <c r="D982" s="69"/>
    </row>
    <row r="983" spans="4:4" x14ac:dyDescent="0.25">
      <c r="D983" s="69"/>
    </row>
    <row r="984" spans="4:4" x14ac:dyDescent="0.25">
      <c r="D984" s="69"/>
    </row>
    <row r="985" spans="4:4" x14ac:dyDescent="0.25">
      <c r="D985" s="69"/>
    </row>
    <row r="986" spans="4:4" x14ac:dyDescent="0.25">
      <c r="D986" s="69"/>
    </row>
    <row r="987" spans="4:4" x14ac:dyDescent="0.25">
      <c r="D987" s="69"/>
    </row>
    <row r="988" spans="4:4" x14ac:dyDescent="0.25">
      <c r="D988" s="69"/>
    </row>
    <row r="989" spans="4:4" x14ac:dyDescent="0.25">
      <c r="D989" s="69"/>
    </row>
    <row r="990" spans="4:4" x14ac:dyDescent="0.25">
      <c r="D990" s="69"/>
    </row>
    <row r="991" spans="4:4" x14ac:dyDescent="0.25">
      <c r="D991" s="69"/>
    </row>
    <row r="992" spans="4:4" x14ac:dyDescent="0.25">
      <c r="D992" s="69"/>
    </row>
    <row r="993" spans="4:4" x14ac:dyDescent="0.25">
      <c r="D993" s="69"/>
    </row>
    <row r="994" spans="4:4" x14ac:dyDescent="0.25">
      <c r="D994" s="69"/>
    </row>
    <row r="995" spans="4:4" x14ac:dyDescent="0.25">
      <c r="D995" s="69"/>
    </row>
    <row r="996" spans="4:4" x14ac:dyDescent="0.25">
      <c r="D996" s="69"/>
    </row>
    <row r="997" spans="4:4" x14ac:dyDescent="0.25">
      <c r="D997" s="69"/>
    </row>
    <row r="998" spans="4:4" x14ac:dyDescent="0.25">
      <c r="D998" s="69"/>
    </row>
    <row r="999" spans="4:4" x14ac:dyDescent="0.25">
      <c r="D999" s="69"/>
    </row>
    <row r="1000" spans="4:4" x14ac:dyDescent="0.25">
      <c r="D1000" s="69"/>
    </row>
    <row r="1001" spans="4:4" x14ac:dyDescent="0.25">
      <c r="D1001" s="69"/>
    </row>
    <row r="1002" spans="4:4" x14ac:dyDescent="0.25">
      <c r="D1002" s="69"/>
    </row>
    <row r="1003" spans="4:4" x14ac:dyDescent="0.25">
      <c r="D1003" s="69"/>
    </row>
    <row r="1004" spans="4:4" x14ac:dyDescent="0.25">
      <c r="D1004" s="69"/>
    </row>
    <row r="1005" spans="4:4" x14ac:dyDescent="0.25">
      <c r="D1005" s="69"/>
    </row>
    <row r="1006" spans="4:4" x14ac:dyDescent="0.25">
      <c r="D1006" s="69"/>
    </row>
    <row r="1007" spans="4:4" x14ac:dyDescent="0.25">
      <c r="D1007" s="69"/>
    </row>
    <row r="1008" spans="4:4" x14ac:dyDescent="0.25">
      <c r="D1008" s="69"/>
    </row>
    <row r="1009" spans="4:4" x14ac:dyDescent="0.25">
      <c r="D1009" s="69"/>
    </row>
    <row r="1010" spans="4:4" x14ac:dyDescent="0.25">
      <c r="D1010" s="69"/>
    </row>
    <row r="1011" spans="4:4" x14ac:dyDescent="0.25">
      <c r="D1011" s="69"/>
    </row>
    <row r="1012" spans="4:4" x14ac:dyDescent="0.25">
      <c r="D1012" s="69"/>
    </row>
    <row r="1013" spans="4:4" x14ac:dyDescent="0.25">
      <c r="D1013" s="69"/>
    </row>
    <row r="1014" spans="4:4" x14ac:dyDescent="0.25">
      <c r="D1014" s="69"/>
    </row>
    <row r="1015" spans="4:4" x14ac:dyDescent="0.25">
      <c r="D1015" s="69"/>
    </row>
    <row r="1016" spans="4:4" x14ac:dyDescent="0.25">
      <c r="D1016" s="69"/>
    </row>
    <row r="1017" spans="4:4" x14ac:dyDescent="0.25">
      <c r="D1017" s="69"/>
    </row>
    <row r="1018" spans="4:4" x14ac:dyDescent="0.25">
      <c r="D1018" s="69"/>
    </row>
    <row r="1019" spans="4:4" x14ac:dyDescent="0.25">
      <c r="D1019" s="69"/>
    </row>
    <row r="1020" spans="4:4" x14ac:dyDescent="0.25">
      <c r="D1020" s="69"/>
    </row>
    <row r="1021" spans="4:4" x14ac:dyDescent="0.25">
      <c r="D1021" s="69"/>
    </row>
    <row r="1022" spans="4:4" x14ac:dyDescent="0.25">
      <c r="D1022" s="69"/>
    </row>
    <row r="1023" spans="4:4" x14ac:dyDescent="0.25">
      <c r="D1023" s="69"/>
    </row>
    <row r="1024" spans="4:4" x14ac:dyDescent="0.25">
      <c r="D1024" s="69"/>
    </row>
    <row r="1025" spans="4:4" x14ac:dyDescent="0.25">
      <c r="D1025" s="69"/>
    </row>
    <row r="1026" spans="4:4" x14ac:dyDescent="0.25">
      <c r="D1026" s="69"/>
    </row>
    <row r="1027" spans="4:4" x14ac:dyDescent="0.25">
      <c r="D1027" s="69"/>
    </row>
    <row r="1028" spans="4:4" x14ac:dyDescent="0.25">
      <c r="D1028" s="69"/>
    </row>
    <row r="1029" spans="4:4" x14ac:dyDescent="0.25">
      <c r="D1029" s="69"/>
    </row>
    <row r="1030" spans="4:4" x14ac:dyDescent="0.25">
      <c r="D1030" s="69"/>
    </row>
    <row r="1031" spans="4:4" x14ac:dyDescent="0.25">
      <c r="D1031" s="69"/>
    </row>
    <row r="1032" spans="4:4" x14ac:dyDescent="0.25">
      <c r="D1032" s="69"/>
    </row>
    <row r="1033" spans="4:4" x14ac:dyDescent="0.25">
      <c r="D1033" s="69"/>
    </row>
    <row r="1034" spans="4:4" x14ac:dyDescent="0.25">
      <c r="D1034" s="69"/>
    </row>
    <row r="1035" spans="4:4" x14ac:dyDescent="0.25">
      <c r="D1035" s="69"/>
    </row>
    <row r="1036" spans="4:4" x14ac:dyDescent="0.25">
      <c r="D1036" s="69"/>
    </row>
    <row r="1037" spans="4:4" x14ac:dyDescent="0.25">
      <c r="D1037" s="69"/>
    </row>
    <row r="1038" spans="4:4" x14ac:dyDescent="0.25">
      <c r="D1038" s="69"/>
    </row>
    <row r="1039" spans="4:4" x14ac:dyDescent="0.25">
      <c r="D1039" s="69"/>
    </row>
    <row r="1040" spans="4:4" x14ac:dyDescent="0.25">
      <c r="D1040" s="69"/>
    </row>
    <row r="1041" spans="4:4" x14ac:dyDescent="0.25">
      <c r="D1041" s="69"/>
    </row>
    <row r="1042" spans="4:4" x14ac:dyDescent="0.25">
      <c r="D1042" s="69"/>
    </row>
    <row r="1043" spans="4:4" x14ac:dyDescent="0.25">
      <c r="D1043" s="69"/>
    </row>
    <row r="1044" spans="4:4" x14ac:dyDescent="0.25">
      <c r="D1044" s="69"/>
    </row>
    <row r="1045" spans="4:4" x14ac:dyDescent="0.25">
      <c r="D1045" s="69"/>
    </row>
    <row r="1046" spans="4:4" x14ac:dyDescent="0.25">
      <c r="D1046" s="69"/>
    </row>
    <row r="1047" spans="4:4" x14ac:dyDescent="0.25">
      <c r="D1047" s="69"/>
    </row>
    <row r="1048" spans="4:4" x14ac:dyDescent="0.25">
      <c r="D1048" s="69"/>
    </row>
    <row r="1049" spans="4:4" x14ac:dyDescent="0.25">
      <c r="D1049" s="69"/>
    </row>
    <row r="1050" spans="4:4" x14ac:dyDescent="0.25">
      <c r="D1050" s="69"/>
    </row>
    <row r="1051" spans="4:4" x14ac:dyDescent="0.25">
      <c r="D1051" s="69"/>
    </row>
    <row r="1052" spans="4:4" x14ac:dyDescent="0.25">
      <c r="D1052" s="69"/>
    </row>
    <row r="1053" spans="4:4" x14ac:dyDescent="0.25">
      <c r="D1053" s="69"/>
    </row>
    <row r="1054" spans="4:4" x14ac:dyDescent="0.25">
      <c r="D1054" s="69"/>
    </row>
    <row r="1055" spans="4:4" x14ac:dyDescent="0.25">
      <c r="D1055" s="69"/>
    </row>
    <row r="1056" spans="4:4" x14ac:dyDescent="0.25">
      <c r="D1056" s="69"/>
    </row>
    <row r="1057" spans="4:4" x14ac:dyDescent="0.25">
      <c r="D1057" s="69"/>
    </row>
    <row r="1058" spans="4:4" x14ac:dyDescent="0.25">
      <c r="D1058" s="69"/>
    </row>
    <row r="1059" spans="4:4" x14ac:dyDescent="0.25">
      <c r="D1059" s="69"/>
    </row>
    <row r="1060" spans="4:4" x14ac:dyDescent="0.25">
      <c r="D1060" s="69"/>
    </row>
    <row r="1061" spans="4:4" x14ac:dyDescent="0.25">
      <c r="D1061" s="69"/>
    </row>
    <row r="1062" spans="4:4" x14ac:dyDescent="0.25">
      <c r="D1062" s="69"/>
    </row>
    <row r="1063" spans="4:4" x14ac:dyDescent="0.25">
      <c r="D1063" s="69"/>
    </row>
    <row r="1064" spans="4:4" x14ac:dyDescent="0.25">
      <c r="D1064" s="69"/>
    </row>
    <row r="1065" spans="4:4" x14ac:dyDescent="0.25">
      <c r="D1065" s="69"/>
    </row>
    <row r="1066" spans="4:4" x14ac:dyDescent="0.25">
      <c r="D1066" s="69"/>
    </row>
    <row r="1067" spans="4:4" x14ac:dyDescent="0.25">
      <c r="D1067" s="69"/>
    </row>
    <row r="1068" spans="4:4" x14ac:dyDescent="0.25">
      <c r="D1068" s="69"/>
    </row>
    <row r="1069" spans="4:4" x14ac:dyDescent="0.25">
      <c r="D1069" s="69"/>
    </row>
    <row r="1070" spans="4:4" x14ac:dyDescent="0.25">
      <c r="D1070" s="69"/>
    </row>
    <row r="1071" spans="4:4" x14ac:dyDescent="0.25">
      <c r="D1071" s="69"/>
    </row>
    <row r="1072" spans="4:4" x14ac:dyDescent="0.25">
      <c r="D1072" s="69"/>
    </row>
    <row r="1073" spans="4:4" x14ac:dyDescent="0.25">
      <c r="D1073" s="69"/>
    </row>
    <row r="1074" spans="4:4" x14ac:dyDescent="0.25">
      <c r="D1074" s="69"/>
    </row>
    <row r="1075" spans="4:4" x14ac:dyDescent="0.25">
      <c r="D1075" s="69"/>
    </row>
    <row r="1076" spans="4:4" x14ac:dyDescent="0.25">
      <c r="D1076" s="69"/>
    </row>
    <row r="1077" spans="4:4" x14ac:dyDescent="0.25">
      <c r="D1077" s="69"/>
    </row>
    <row r="1078" spans="4:4" x14ac:dyDescent="0.25">
      <c r="D1078" s="69"/>
    </row>
    <row r="1079" spans="4:4" x14ac:dyDescent="0.25">
      <c r="D1079" s="69"/>
    </row>
    <row r="1080" spans="4:4" x14ac:dyDescent="0.25">
      <c r="D1080" s="69"/>
    </row>
    <row r="1081" spans="4:4" x14ac:dyDescent="0.25">
      <c r="D1081" s="69"/>
    </row>
    <row r="1082" spans="4:4" x14ac:dyDescent="0.25">
      <c r="D1082" s="69"/>
    </row>
    <row r="1083" spans="4:4" x14ac:dyDescent="0.25">
      <c r="D1083" s="69"/>
    </row>
    <row r="1084" spans="4:4" x14ac:dyDescent="0.25">
      <c r="D1084" s="69"/>
    </row>
    <row r="1085" spans="4:4" x14ac:dyDescent="0.25">
      <c r="D1085" s="69"/>
    </row>
    <row r="1086" spans="4:4" x14ac:dyDescent="0.25">
      <c r="D1086" s="69"/>
    </row>
    <row r="1087" spans="4:4" x14ac:dyDescent="0.25">
      <c r="D1087" s="69"/>
    </row>
    <row r="1088" spans="4:4" x14ac:dyDescent="0.25">
      <c r="D1088" s="69"/>
    </row>
    <row r="1089" spans="4:4" x14ac:dyDescent="0.25">
      <c r="D1089" s="69"/>
    </row>
    <row r="1090" spans="4:4" x14ac:dyDescent="0.25">
      <c r="D1090" s="69"/>
    </row>
    <row r="1091" spans="4:4" x14ac:dyDescent="0.25">
      <c r="D1091" s="69"/>
    </row>
    <row r="1092" spans="4:4" x14ac:dyDescent="0.25">
      <c r="D1092" s="69"/>
    </row>
    <row r="1093" spans="4:4" x14ac:dyDescent="0.25">
      <c r="D1093" s="69"/>
    </row>
    <row r="1094" spans="4:4" x14ac:dyDescent="0.25">
      <c r="D1094" s="69"/>
    </row>
    <row r="1095" spans="4:4" x14ac:dyDescent="0.25">
      <c r="D1095" s="69"/>
    </row>
    <row r="1096" spans="4:4" x14ac:dyDescent="0.25">
      <c r="D1096" s="69"/>
    </row>
    <row r="1097" spans="4:4" x14ac:dyDescent="0.25">
      <c r="D1097" s="69"/>
    </row>
    <row r="1098" spans="4:4" x14ac:dyDescent="0.25">
      <c r="D1098" s="69"/>
    </row>
    <row r="1099" spans="4:4" x14ac:dyDescent="0.25">
      <c r="D1099" s="69"/>
    </row>
    <row r="1100" spans="4:4" x14ac:dyDescent="0.25">
      <c r="D1100" s="69"/>
    </row>
    <row r="1101" spans="4:4" x14ac:dyDescent="0.25">
      <c r="D1101" s="69"/>
    </row>
    <row r="1102" spans="4:4" x14ac:dyDescent="0.25">
      <c r="D1102" s="69"/>
    </row>
    <row r="1103" spans="4:4" x14ac:dyDescent="0.25">
      <c r="D1103" s="69"/>
    </row>
    <row r="1104" spans="4:4" x14ac:dyDescent="0.25">
      <c r="D1104" s="69"/>
    </row>
    <row r="1105" spans="4:4" x14ac:dyDescent="0.25">
      <c r="D1105" s="69"/>
    </row>
    <row r="1106" spans="4:4" x14ac:dyDescent="0.25">
      <c r="D1106" s="69"/>
    </row>
    <row r="1107" spans="4:4" x14ac:dyDescent="0.25">
      <c r="D1107" s="69"/>
    </row>
    <row r="1108" spans="4:4" x14ac:dyDescent="0.25">
      <c r="D1108" s="69"/>
    </row>
    <row r="1109" spans="4:4" x14ac:dyDescent="0.25">
      <c r="D1109" s="69"/>
    </row>
    <row r="1110" spans="4:4" x14ac:dyDescent="0.25">
      <c r="D1110" s="69"/>
    </row>
    <row r="1111" spans="4:4" x14ac:dyDescent="0.25">
      <c r="D1111" s="69"/>
    </row>
    <row r="1112" spans="4:4" x14ac:dyDescent="0.25">
      <c r="D1112" s="69"/>
    </row>
    <row r="1113" spans="4:4" x14ac:dyDescent="0.25">
      <c r="D1113" s="69"/>
    </row>
    <row r="1114" spans="4:4" x14ac:dyDescent="0.25">
      <c r="D1114" s="69"/>
    </row>
    <row r="1115" spans="4:4" x14ac:dyDescent="0.25">
      <c r="D1115" s="69"/>
    </row>
    <row r="1116" spans="4:4" x14ac:dyDescent="0.25">
      <c r="D1116" s="69"/>
    </row>
    <row r="1117" spans="4:4" x14ac:dyDescent="0.25">
      <c r="D1117" s="69"/>
    </row>
    <row r="1118" spans="4:4" x14ac:dyDescent="0.25">
      <c r="D1118" s="69"/>
    </row>
    <row r="1119" spans="4:4" x14ac:dyDescent="0.25">
      <c r="D1119" s="69"/>
    </row>
    <row r="1120" spans="4:4" x14ac:dyDescent="0.25">
      <c r="D1120" s="69"/>
    </row>
    <row r="1121" spans="4:4" x14ac:dyDescent="0.25">
      <c r="D1121" s="69"/>
    </row>
    <row r="1122" spans="4:4" x14ac:dyDescent="0.25">
      <c r="D1122" s="69"/>
    </row>
    <row r="1123" spans="4:4" x14ac:dyDescent="0.25">
      <c r="D1123" s="69"/>
    </row>
    <row r="1124" spans="4:4" x14ac:dyDescent="0.25">
      <c r="D1124" s="69"/>
    </row>
    <row r="1125" spans="4:4" x14ac:dyDescent="0.25">
      <c r="D1125" s="69"/>
    </row>
    <row r="1126" spans="4:4" x14ac:dyDescent="0.25">
      <c r="D1126" s="69"/>
    </row>
    <row r="1127" spans="4:4" x14ac:dyDescent="0.25">
      <c r="D1127" s="69"/>
    </row>
    <row r="1128" spans="4:4" x14ac:dyDescent="0.25">
      <c r="D1128" s="69"/>
    </row>
    <row r="1129" spans="4:4" x14ac:dyDescent="0.25">
      <c r="D1129" s="69"/>
    </row>
    <row r="1130" spans="4:4" x14ac:dyDescent="0.25">
      <c r="D1130" s="69"/>
    </row>
    <row r="1131" spans="4:4" x14ac:dyDescent="0.25">
      <c r="D1131" s="69"/>
    </row>
    <row r="1132" spans="4:4" x14ac:dyDescent="0.25">
      <c r="D1132" s="69"/>
    </row>
    <row r="1133" spans="4:4" x14ac:dyDescent="0.25">
      <c r="D1133" s="69"/>
    </row>
    <row r="1134" spans="4:4" x14ac:dyDescent="0.25">
      <c r="D1134" s="69"/>
    </row>
    <row r="1135" spans="4:4" x14ac:dyDescent="0.25">
      <c r="D1135" s="69"/>
    </row>
    <row r="1136" spans="4:4" x14ac:dyDescent="0.25">
      <c r="D1136" s="69"/>
    </row>
    <row r="1137" spans="4:4" x14ac:dyDescent="0.25">
      <c r="D1137" s="69"/>
    </row>
    <row r="1138" spans="4:4" x14ac:dyDescent="0.25">
      <c r="D1138" s="69"/>
    </row>
    <row r="1139" spans="4:4" x14ac:dyDescent="0.25">
      <c r="D1139" s="69"/>
    </row>
    <row r="1140" spans="4:4" x14ac:dyDescent="0.25">
      <c r="D1140" s="69"/>
    </row>
    <row r="1141" spans="4:4" x14ac:dyDescent="0.25">
      <c r="D1141" s="69"/>
    </row>
    <row r="1142" spans="4:4" x14ac:dyDescent="0.25">
      <c r="D1142" s="69"/>
    </row>
    <row r="1143" spans="4:4" x14ac:dyDescent="0.25">
      <c r="D1143" s="69"/>
    </row>
    <row r="1144" spans="4:4" x14ac:dyDescent="0.25">
      <c r="D1144" s="69"/>
    </row>
    <row r="1145" spans="4:4" x14ac:dyDescent="0.25">
      <c r="D1145" s="69"/>
    </row>
    <row r="1146" spans="4:4" x14ac:dyDescent="0.25">
      <c r="D1146" s="69"/>
    </row>
    <row r="1147" spans="4:4" x14ac:dyDescent="0.25">
      <c r="D1147" s="69"/>
    </row>
    <row r="1148" spans="4:4" x14ac:dyDescent="0.25">
      <c r="D1148" s="69"/>
    </row>
    <row r="1149" spans="4:4" x14ac:dyDescent="0.25">
      <c r="D1149" s="69"/>
    </row>
    <row r="1150" spans="4:4" x14ac:dyDescent="0.25">
      <c r="D1150" s="69"/>
    </row>
    <row r="1151" spans="4:4" x14ac:dyDescent="0.25">
      <c r="D1151" s="69"/>
    </row>
    <row r="1152" spans="4:4" x14ac:dyDescent="0.25">
      <c r="D1152" s="69"/>
    </row>
    <row r="1153" spans="4:4" x14ac:dyDescent="0.25">
      <c r="D1153" s="69"/>
    </row>
    <row r="1154" spans="4:4" x14ac:dyDescent="0.25">
      <c r="D1154" s="69"/>
    </row>
    <row r="1155" spans="4:4" x14ac:dyDescent="0.25">
      <c r="D1155" s="69"/>
    </row>
    <row r="1156" spans="4:4" x14ac:dyDescent="0.25">
      <c r="D1156" s="69"/>
    </row>
    <row r="1157" spans="4:4" x14ac:dyDescent="0.25">
      <c r="D1157" s="69"/>
    </row>
    <row r="1158" spans="4:4" x14ac:dyDescent="0.25">
      <c r="D1158" s="69"/>
    </row>
    <row r="1159" spans="4:4" x14ac:dyDescent="0.25">
      <c r="D1159" s="69"/>
    </row>
    <row r="1160" spans="4:4" x14ac:dyDescent="0.25">
      <c r="D1160" s="69"/>
    </row>
    <row r="1161" spans="4:4" x14ac:dyDescent="0.25">
      <c r="D1161" s="69"/>
    </row>
    <row r="1162" spans="4:4" x14ac:dyDescent="0.25">
      <c r="D1162" s="69"/>
    </row>
    <row r="1163" spans="4:4" x14ac:dyDescent="0.25">
      <c r="D1163" s="69"/>
    </row>
    <row r="1164" spans="4:4" x14ac:dyDescent="0.25">
      <c r="D1164" s="69"/>
    </row>
    <row r="1165" spans="4:4" x14ac:dyDescent="0.25">
      <c r="D1165" s="69"/>
    </row>
    <row r="1166" spans="4:4" x14ac:dyDescent="0.25">
      <c r="D1166" s="69"/>
    </row>
    <row r="1167" spans="4:4" x14ac:dyDescent="0.25">
      <c r="D1167" s="69"/>
    </row>
    <row r="1168" spans="4:4" x14ac:dyDescent="0.25">
      <c r="D1168" s="69"/>
    </row>
    <row r="1169" spans="4:4" x14ac:dyDescent="0.25">
      <c r="D1169" s="69"/>
    </row>
    <row r="1170" spans="4:4" x14ac:dyDescent="0.25">
      <c r="D1170" s="69"/>
    </row>
    <row r="1171" spans="4:4" x14ac:dyDescent="0.25">
      <c r="D1171" s="69"/>
    </row>
    <row r="1172" spans="4:4" x14ac:dyDescent="0.25">
      <c r="D1172" s="69"/>
    </row>
    <row r="1173" spans="4:4" x14ac:dyDescent="0.25">
      <c r="D1173" s="69"/>
    </row>
    <row r="1174" spans="4:4" x14ac:dyDescent="0.25">
      <c r="D1174" s="69"/>
    </row>
    <row r="1175" spans="4:4" x14ac:dyDescent="0.25">
      <c r="D1175" s="69"/>
    </row>
    <row r="1176" spans="4:4" x14ac:dyDescent="0.25">
      <c r="D1176" s="69"/>
    </row>
    <row r="1177" spans="4:4" x14ac:dyDescent="0.25">
      <c r="D1177" s="69"/>
    </row>
    <row r="1178" spans="4:4" x14ac:dyDescent="0.25">
      <c r="D1178" s="69"/>
    </row>
    <row r="1179" spans="4:4" x14ac:dyDescent="0.25">
      <c r="D1179" s="69"/>
    </row>
    <row r="1180" spans="4:4" x14ac:dyDescent="0.25">
      <c r="D1180" s="69"/>
    </row>
    <row r="1181" spans="4:4" x14ac:dyDescent="0.25">
      <c r="D1181" s="69"/>
    </row>
    <row r="1182" spans="4:4" x14ac:dyDescent="0.25">
      <c r="D1182" s="69"/>
    </row>
    <row r="1183" spans="4:4" x14ac:dyDescent="0.25">
      <c r="D1183" s="69"/>
    </row>
    <row r="1184" spans="4:4" x14ac:dyDescent="0.25">
      <c r="D1184" s="69"/>
    </row>
    <row r="1185" spans="4:4" x14ac:dyDescent="0.25">
      <c r="D1185" s="69"/>
    </row>
    <row r="1186" spans="4:4" x14ac:dyDescent="0.25">
      <c r="D1186" s="69"/>
    </row>
    <row r="1187" spans="4:4" x14ac:dyDescent="0.25">
      <c r="D1187" s="69"/>
    </row>
    <row r="1188" spans="4:4" x14ac:dyDescent="0.25">
      <c r="D1188" s="69"/>
    </row>
    <row r="1189" spans="4:4" x14ac:dyDescent="0.25">
      <c r="D1189" s="69"/>
    </row>
    <row r="1190" spans="4:4" x14ac:dyDescent="0.25">
      <c r="D1190" s="69"/>
    </row>
    <row r="1191" spans="4:4" x14ac:dyDescent="0.25">
      <c r="D1191" s="69"/>
    </row>
    <row r="1192" spans="4:4" x14ac:dyDescent="0.25">
      <c r="D1192" s="69"/>
    </row>
    <row r="1193" spans="4:4" x14ac:dyDescent="0.25">
      <c r="D1193" s="69"/>
    </row>
    <row r="1194" spans="4:4" x14ac:dyDescent="0.25">
      <c r="D1194" s="69"/>
    </row>
    <row r="1195" spans="4:4" x14ac:dyDescent="0.25">
      <c r="D1195" s="69"/>
    </row>
    <row r="1196" spans="4:4" x14ac:dyDescent="0.25">
      <c r="D1196" s="69"/>
    </row>
    <row r="1197" spans="4:4" x14ac:dyDescent="0.25">
      <c r="D1197" s="69"/>
    </row>
    <row r="1198" spans="4:4" x14ac:dyDescent="0.25">
      <c r="D1198" s="69"/>
    </row>
    <row r="1199" spans="4:4" x14ac:dyDescent="0.25">
      <c r="D1199" s="69"/>
    </row>
    <row r="1200" spans="4:4" x14ac:dyDescent="0.25">
      <c r="D1200" s="69"/>
    </row>
    <row r="1201" spans="4:4" x14ac:dyDescent="0.25">
      <c r="D1201" s="69"/>
    </row>
    <row r="1202" spans="4:4" x14ac:dyDescent="0.25">
      <c r="D1202" s="69"/>
    </row>
    <row r="1203" spans="4:4" x14ac:dyDescent="0.25">
      <c r="D1203" s="69"/>
    </row>
    <row r="1204" spans="4:4" x14ac:dyDescent="0.25">
      <c r="D1204" s="69"/>
    </row>
    <row r="1205" spans="4:4" x14ac:dyDescent="0.25">
      <c r="D1205" s="69"/>
    </row>
    <row r="1206" spans="4:4" x14ac:dyDescent="0.25">
      <c r="D1206" s="69"/>
    </row>
    <row r="1207" spans="4:4" x14ac:dyDescent="0.25">
      <c r="D1207" s="69"/>
    </row>
    <row r="1208" spans="4:4" x14ac:dyDescent="0.25">
      <c r="D1208" s="69"/>
    </row>
    <row r="1209" spans="4:4" x14ac:dyDescent="0.25">
      <c r="D1209" s="69"/>
    </row>
    <row r="1210" spans="4:4" x14ac:dyDescent="0.25">
      <c r="D1210" s="69"/>
    </row>
    <row r="1211" spans="4:4" x14ac:dyDescent="0.25">
      <c r="D1211" s="69"/>
    </row>
    <row r="1212" spans="4:4" x14ac:dyDescent="0.25">
      <c r="D1212" s="69"/>
    </row>
    <row r="1213" spans="4:4" x14ac:dyDescent="0.25">
      <c r="D1213" s="69"/>
    </row>
    <row r="1214" spans="4:4" x14ac:dyDescent="0.25">
      <c r="D1214" s="69"/>
    </row>
    <row r="1215" spans="4:4" x14ac:dyDescent="0.25">
      <c r="D1215" s="69"/>
    </row>
    <row r="1216" spans="4:4" x14ac:dyDescent="0.25">
      <c r="D1216" s="69"/>
    </row>
    <row r="1217" spans="4:4" x14ac:dyDescent="0.25">
      <c r="D1217" s="69"/>
    </row>
    <row r="1218" spans="4:4" x14ac:dyDescent="0.25">
      <c r="D1218" s="69"/>
    </row>
    <row r="1219" spans="4:4" x14ac:dyDescent="0.25">
      <c r="D1219" s="69"/>
    </row>
    <row r="1220" spans="4:4" x14ac:dyDescent="0.25">
      <c r="D1220" s="69"/>
    </row>
    <row r="1221" spans="4:4" x14ac:dyDescent="0.25">
      <c r="D1221" s="69"/>
    </row>
    <row r="1222" spans="4:4" x14ac:dyDescent="0.25">
      <c r="D1222" s="69"/>
    </row>
    <row r="1223" spans="4:4" x14ac:dyDescent="0.25">
      <c r="D1223" s="69"/>
    </row>
    <row r="1224" spans="4:4" x14ac:dyDescent="0.25">
      <c r="D1224" s="69"/>
    </row>
    <row r="1225" spans="4:4" x14ac:dyDescent="0.25">
      <c r="D1225" s="69"/>
    </row>
    <row r="1226" spans="4:4" x14ac:dyDescent="0.25">
      <c r="D1226" s="69"/>
    </row>
    <row r="1227" spans="4:4" x14ac:dyDescent="0.25">
      <c r="D1227" s="69"/>
    </row>
    <row r="1228" spans="4:4" x14ac:dyDescent="0.25">
      <c r="D1228" s="69"/>
    </row>
    <row r="1229" spans="4:4" x14ac:dyDescent="0.25">
      <c r="D1229" s="69"/>
    </row>
    <row r="1230" spans="4:4" x14ac:dyDescent="0.25">
      <c r="D1230" s="69"/>
    </row>
    <row r="1231" spans="4:4" x14ac:dyDescent="0.25">
      <c r="D1231" s="69"/>
    </row>
    <row r="1232" spans="4:4" x14ac:dyDescent="0.25">
      <c r="D1232" s="69"/>
    </row>
    <row r="1233" spans="4:4" x14ac:dyDescent="0.25">
      <c r="D1233" s="69"/>
    </row>
    <row r="1234" spans="4:4" x14ac:dyDescent="0.25">
      <c r="D1234" s="69"/>
    </row>
    <row r="1235" spans="4:4" x14ac:dyDescent="0.25">
      <c r="D1235" s="69"/>
    </row>
    <row r="1236" spans="4:4" x14ac:dyDescent="0.25">
      <c r="D1236" s="69"/>
    </row>
    <row r="1237" spans="4:4" x14ac:dyDescent="0.25">
      <c r="D1237" s="69"/>
    </row>
    <row r="1238" spans="4:4" x14ac:dyDescent="0.25">
      <c r="D1238" s="69"/>
    </row>
    <row r="1239" spans="4:4" x14ac:dyDescent="0.25">
      <c r="D1239" s="69"/>
    </row>
    <row r="1240" spans="4:4" x14ac:dyDescent="0.25">
      <c r="D1240" s="69"/>
    </row>
    <row r="1241" spans="4:4" x14ac:dyDescent="0.25">
      <c r="D1241" s="69"/>
    </row>
    <row r="1242" spans="4:4" x14ac:dyDescent="0.25">
      <c r="D1242" s="69"/>
    </row>
    <row r="1243" spans="4:4" x14ac:dyDescent="0.25">
      <c r="D1243" s="69"/>
    </row>
    <row r="1244" spans="4:4" x14ac:dyDescent="0.25">
      <c r="D1244" s="69"/>
    </row>
    <row r="1245" spans="4:4" x14ac:dyDescent="0.25">
      <c r="D1245" s="69"/>
    </row>
    <row r="1246" spans="4:4" x14ac:dyDescent="0.25">
      <c r="D1246" s="69"/>
    </row>
    <row r="1247" spans="4:4" x14ac:dyDescent="0.25">
      <c r="D1247" s="69"/>
    </row>
    <row r="1248" spans="4:4" x14ac:dyDescent="0.25">
      <c r="D1248" s="69"/>
    </row>
    <row r="1249" spans="4:4" x14ac:dyDescent="0.25">
      <c r="D1249" s="69"/>
    </row>
    <row r="1250" spans="4:4" x14ac:dyDescent="0.25">
      <c r="D1250" s="69"/>
    </row>
    <row r="1251" spans="4:4" x14ac:dyDescent="0.25">
      <c r="D1251" s="69"/>
    </row>
    <row r="1252" spans="4:4" x14ac:dyDescent="0.25">
      <c r="D1252" s="69"/>
    </row>
    <row r="1253" spans="4:4" x14ac:dyDescent="0.25">
      <c r="D1253" s="69"/>
    </row>
    <row r="1254" spans="4:4" x14ac:dyDescent="0.25">
      <c r="D1254" s="69"/>
    </row>
    <row r="1255" spans="4:4" x14ac:dyDescent="0.25">
      <c r="D1255" s="69"/>
    </row>
    <row r="1256" spans="4:4" x14ac:dyDescent="0.25">
      <c r="D1256" s="69"/>
    </row>
    <row r="1257" spans="4:4" x14ac:dyDescent="0.25">
      <c r="D1257" s="69"/>
    </row>
    <row r="1258" spans="4:4" x14ac:dyDescent="0.25">
      <c r="D1258" s="69"/>
    </row>
    <row r="1259" spans="4:4" x14ac:dyDescent="0.25">
      <c r="D1259" s="69"/>
    </row>
    <row r="1260" spans="4:4" x14ac:dyDescent="0.25">
      <c r="D1260" s="69"/>
    </row>
    <row r="1261" spans="4:4" x14ac:dyDescent="0.25">
      <c r="D1261" s="69"/>
    </row>
    <row r="1262" spans="4:4" x14ac:dyDescent="0.25">
      <c r="D1262" s="69"/>
    </row>
    <row r="1263" spans="4:4" x14ac:dyDescent="0.25">
      <c r="D1263" s="69"/>
    </row>
    <row r="1264" spans="4:4" x14ac:dyDescent="0.25">
      <c r="D1264" s="69"/>
    </row>
    <row r="1265" spans="4:4" x14ac:dyDescent="0.25">
      <c r="D1265" s="69"/>
    </row>
    <row r="1266" spans="4:4" x14ac:dyDescent="0.25">
      <c r="D1266" s="69"/>
    </row>
    <row r="1267" spans="4:4" x14ac:dyDescent="0.25">
      <c r="D1267" s="69"/>
    </row>
    <row r="1268" spans="4:4" x14ac:dyDescent="0.25">
      <c r="D1268" s="69"/>
    </row>
    <row r="1269" spans="4:4" x14ac:dyDescent="0.25">
      <c r="D1269" s="69"/>
    </row>
    <row r="1270" spans="4:4" x14ac:dyDescent="0.25">
      <c r="D1270" s="69"/>
    </row>
    <row r="1271" spans="4:4" x14ac:dyDescent="0.25">
      <c r="D1271" s="69"/>
    </row>
    <row r="1272" spans="4:4" x14ac:dyDescent="0.25">
      <c r="D1272" s="69"/>
    </row>
    <row r="1273" spans="4:4" x14ac:dyDescent="0.25">
      <c r="D1273" s="69"/>
    </row>
    <row r="1274" spans="4:4" x14ac:dyDescent="0.25">
      <c r="D1274" s="69"/>
    </row>
    <row r="1275" spans="4:4" x14ac:dyDescent="0.25">
      <c r="D1275" s="69"/>
    </row>
    <row r="1276" spans="4:4" x14ac:dyDescent="0.25">
      <c r="D1276" s="69"/>
    </row>
    <row r="1277" spans="4:4" x14ac:dyDescent="0.25">
      <c r="D1277" s="69"/>
    </row>
    <row r="1278" spans="4:4" x14ac:dyDescent="0.25">
      <c r="D1278" s="69"/>
    </row>
    <row r="1279" spans="4:4" x14ac:dyDescent="0.25">
      <c r="D1279" s="69"/>
    </row>
    <row r="1280" spans="4:4" x14ac:dyDescent="0.25">
      <c r="D1280" s="69"/>
    </row>
    <row r="1281" spans="4:4" x14ac:dyDescent="0.25">
      <c r="D1281" s="69"/>
    </row>
    <row r="1282" spans="4:4" x14ac:dyDescent="0.25">
      <c r="D1282" s="69"/>
    </row>
    <row r="1283" spans="4:4" x14ac:dyDescent="0.25">
      <c r="D1283" s="69"/>
    </row>
    <row r="1284" spans="4:4" x14ac:dyDescent="0.25">
      <c r="D1284" s="69"/>
    </row>
    <row r="1285" spans="4:4" x14ac:dyDescent="0.25">
      <c r="D1285" s="69"/>
    </row>
    <row r="1286" spans="4:4" x14ac:dyDescent="0.25">
      <c r="D1286" s="69"/>
    </row>
    <row r="1287" spans="4:4" x14ac:dyDescent="0.25">
      <c r="D1287" s="69"/>
    </row>
    <row r="1288" spans="4:4" x14ac:dyDescent="0.25">
      <c r="D1288" s="69"/>
    </row>
    <row r="1289" spans="4:4" x14ac:dyDescent="0.25">
      <c r="D1289" s="69"/>
    </row>
    <row r="1290" spans="4:4" x14ac:dyDescent="0.25">
      <c r="D1290" s="69"/>
    </row>
    <row r="1291" spans="4:4" x14ac:dyDescent="0.25">
      <c r="D1291" s="69"/>
    </row>
    <row r="1292" spans="4:4" x14ac:dyDescent="0.25">
      <c r="D1292" s="69"/>
    </row>
    <row r="1293" spans="4:4" x14ac:dyDescent="0.25">
      <c r="D1293" s="69"/>
    </row>
    <row r="1294" spans="4:4" x14ac:dyDescent="0.25">
      <c r="D1294" s="69"/>
    </row>
    <row r="1295" spans="4:4" x14ac:dyDescent="0.25">
      <c r="D1295" s="69"/>
    </row>
    <row r="1296" spans="4:4" x14ac:dyDescent="0.25">
      <c r="D1296" s="69"/>
    </row>
    <row r="1297" spans="4:4" x14ac:dyDescent="0.25">
      <c r="D1297" s="69"/>
    </row>
    <row r="1298" spans="4:4" x14ac:dyDescent="0.25">
      <c r="D1298" s="69"/>
    </row>
    <row r="1299" spans="4:4" x14ac:dyDescent="0.25">
      <c r="D1299" s="69"/>
    </row>
    <row r="1300" spans="4:4" x14ac:dyDescent="0.25">
      <c r="D1300" s="69"/>
    </row>
    <row r="1301" spans="4:4" x14ac:dyDescent="0.25">
      <c r="D1301" s="69"/>
    </row>
    <row r="1302" spans="4:4" x14ac:dyDescent="0.25">
      <c r="D1302" s="69"/>
    </row>
    <row r="1303" spans="4:4" x14ac:dyDescent="0.25">
      <c r="D1303" s="69"/>
    </row>
    <row r="1304" spans="4:4" x14ac:dyDescent="0.25">
      <c r="D1304" s="69"/>
    </row>
    <row r="1305" spans="4:4" x14ac:dyDescent="0.25">
      <c r="D1305" s="69"/>
    </row>
    <row r="1306" spans="4:4" x14ac:dyDescent="0.25">
      <c r="D1306" s="69"/>
    </row>
    <row r="1307" spans="4:4" x14ac:dyDescent="0.25">
      <c r="D1307" s="69"/>
    </row>
    <row r="1308" spans="4:4" x14ac:dyDescent="0.25">
      <c r="D1308" s="69"/>
    </row>
    <row r="1309" spans="4:4" x14ac:dyDescent="0.25">
      <c r="D1309" s="69"/>
    </row>
    <row r="1310" spans="4:4" x14ac:dyDescent="0.25">
      <c r="D1310" s="69"/>
    </row>
    <row r="1311" spans="4:4" x14ac:dyDescent="0.25">
      <c r="D1311" s="69"/>
    </row>
    <row r="1312" spans="4:4" x14ac:dyDescent="0.25">
      <c r="D1312" s="69"/>
    </row>
    <row r="1313" spans="4:4" x14ac:dyDescent="0.25">
      <c r="D1313" s="69"/>
    </row>
    <row r="1314" spans="4:4" x14ac:dyDescent="0.25">
      <c r="D1314" s="69"/>
    </row>
    <row r="1315" spans="4:4" x14ac:dyDescent="0.25">
      <c r="D1315" s="69"/>
    </row>
    <row r="1316" spans="4:4" x14ac:dyDescent="0.25">
      <c r="D1316" s="69"/>
    </row>
    <row r="1317" spans="4:4" x14ac:dyDescent="0.25">
      <c r="D1317" s="69"/>
    </row>
    <row r="1318" spans="4:4" x14ac:dyDescent="0.25">
      <c r="D1318" s="69"/>
    </row>
    <row r="1319" spans="4:4" x14ac:dyDescent="0.25">
      <c r="D1319" s="69"/>
    </row>
    <row r="1320" spans="4:4" x14ac:dyDescent="0.25">
      <c r="D1320" s="69"/>
    </row>
    <row r="1321" spans="4:4" x14ac:dyDescent="0.25">
      <c r="D1321" s="69"/>
    </row>
    <row r="1322" spans="4:4" x14ac:dyDescent="0.25">
      <c r="D1322" s="69"/>
    </row>
    <row r="1323" spans="4:4" x14ac:dyDescent="0.25">
      <c r="D1323" s="69"/>
    </row>
    <row r="1324" spans="4:4" x14ac:dyDescent="0.25">
      <c r="D1324" s="69"/>
    </row>
    <row r="1325" spans="4:4" x14ac:dyDescent="0.25">
      <c r="D1325" s="69"/>
    </row>
    <row r="1326" spans="4:4" x14ac:dyDescent="0.25">
      <c r="D1326" s="69"/>
    </row>
    <row r="1327" spans="4:4" x14ac:dyDescent="0.25">
      <c r="D1327" s="69"/>
    </row>
    <row r="1328" spans="4:4" x14ac:dyDescent="0.25">
      <c r="D1328" s="69"/>
    </row>
    <row r="1329" spans="4:4" x14ac:dyDescent="0.25">
      <c r="D1329" s="69"/>
    </row>
    <row r="1330" spans="4:4" x14ac:dyDescent="0.25">
      <c r="D1330" s="69"/>
    </row>
    <row r="1331" spans="4:4" x14ac:dyDescent="0.25">
      <c r="D1331" s="69"/>
    </row>
    <row r="1332" spans="4:4" x14ac:dyDescent="0.25">
      <c r="D1332" s="69"/>
    </row>
    <row r="1333" spans="4:4" x14ac:dyDescent="0.25">
      <c r="D1333" s="69"/>
    </row>
    <row r="1334" spans="4:4" x14ac:dyDescent="0.25">
      <c r="D1334" s="69"/>
    </row>
    <row r="1335" spans="4:4" x14ac:dyDescent="0.25">
      <c r="D1335" s="69"/>
    </row>
    <row r="1336" spans="4:4" x14ac:dyDescent="0.25">
      <c r="D1336" s="69"/>
    </row>
    <row r="1337" spans="4:4" x14ac:dyDescent="0.25">
      <c r="D1337" s="69"/>
    </row>
    <row r="1338" spans="4:4" x14ac:dyDescent="0.25">
      <c r="D1338" s="69"/>
    </row>
    <row r="1339" spans="4:4" x14ac:dyDescent="0.25">
      <c r="D1339" s="69"/>
    </row>
    <row r="1340" spans="4:4" x14ac:dyDescent="0.25">
      <c r="D1340" s="69"/>
    </row>
    <row r="1341" spans="4:4" x14ac:dyDescent="0.25">
      <c r="D1341" s="69"/>
    </row>
    <row r="1342" spans="4:4" x14ac:dyDescent="0.25">
      <c r="D1342" s="69"/>
    </row>
    <row r="1343" spans="4:4" x14ac:dyDescent="0.25">
      <c r="D1343" s="69"/>
    </row>
    <row r="1344" spans="4:4" x14ac:dyDescent="0.25">
      <c r="D1344" s="69"/>
    </row>
    <row r="1345" spans="4:4" x14ac:dyDescent="0.25">
      <c r="D1345" s="69"/>
    </row>
    <row r="1346" spans="4:4" x14ac:dyDescent="0.25">
      <c r="D1346" s="69"/>
    </row>
    <row r="1347" spans="4:4" x14ac:dyDescent="0.25">
      <c r="D1347" s="69"/>
    </row>
    <row r="1348" spans="4:4" x14ac:dyDescent="0.25">
      <c r="D1348" s="69"/>
    </row>
    <row r="1349" spans="4:4" x14ac:dyDescent="0.25">
      <c r="D1349" s="69"/>
    </row>
    <row r="1350" spans="4:4" x14ac:dyDescent="0.25">
      <c r="D1350" s="69"/>
    </row>
    <row r="1351" spans="4:4" x14ac:dyDescent="0.25">
      <c r="D1351" s="69"/>
    </row>
    <row r="1352" spans="4:4" x14ac:dyDescent="0.25">
      <c r="D1352" s="69"/>
    </row>
    <row r="1353" spans="4:4" x14ac:dyDescent="0.25">
      <c r="D1353" s="69"/>
    </row>
    <row r="1354" spans="4:4" x14ac:dyDescent="0.25">
      <c r="D1354" s="69"/>
    </row>
    <row r="1355" spans="4:4" x14ac:dyDescent="0.25">
      <c r="D1355" s="69"/>
    </row>
    <row r="1356" spans="4:4" x14ac:dyDescent="0.25">
      <c r="D1356" s="69"/>
    </row>
    <row r="1357" spans="4:4" x14ac:dyDescent="0.25">
      <c r="D1357" s="69"/>
    </row>
    <row r="1358" spans="4:4" x14ac:dyDescent="0.25">
      <c r="D1358" s="69"/>
    </row>
    <row r="1359" spans="4:4" x14ac:dyDescent="0.25">
      <c r="D1359" s="69"/>
    </row>
    <row r="1360" spans="4:4" x14ac:dyDescent="0.25">
      <c r="D1360" s="69"/>
    </row>
    <row r="1361" spans="4:4" x14ac:dyDescent="0.25">
      <c r="D1361" s="69"/>
    </row>
    <row r="1362" spans="4:4" x14ac:dyDescent="0.25">
      <c r="D1362" s="69"/>
    </row>
    <row r="1363" spans="4:4" x14ac:dyDescent="0.25">
      <c r="D1363" s="69"/>
    </row>
    <row r="1364" spans="4:4" x14ac:dyDescent="0.25">
      <c r="D1364" s="69"/>
    </row>
    <row r="1365" spans="4:4" x14ac:dyDescent="0.25">
      <c r="D1365" s="69"/>
    </row>
    <row r="1366" spans="4:4" x14ac:dyDescent="0.25">
      <c r="D1366" s="69"/>
    </row>
    <row r="1367" spans="4:4" x14ac:dyDescent="0.25">
      <c r="D1367" s="69"/>
    </row>
    <row r="1368" spans="4:4" x14ac:dyDescent="0.25">
      <c r="D1368" s="69"/>
    </row>
    <row r="1369" spans="4:4" x14ac:dyDescent="0.25">
      <c r="D1369" s="69"/>
    </row>
    <row r="1370" spans="4:4" x14ac:dyDescent="0.25">
      <c r="D1370" s="69"/>
    </row>
    <row r="1371" spans="4:4" x14ac:dyDescent="0.25">
      <c r="D1371" s="69"/>
    </row>
    <row r="1372" spans="4:4" x14ac:dyDescent="0.25">
      <c r="D1372" s="69"/>
    </row>
    <row r="1373" spans="4:4" x14ac:dyDescent="0.25">
      <c r="D1373" s="69"/>
    </row>
    <row r="1374" spans="4:4" x14ac:dyDescent="0.25">
      <c r="D1374" s="69"/>
    </row>
    <row r="1375" spans="4:4" x14ac:dyDescent="0.25">
      <c r="D1375" s="69"/>
    </row>
    <row r="1376" spans="4:4" x14ac:dyDescent="0.25">
      <c r="D1376" s="69"/>
    </row>
    <row r="1377" spans="4:4" x14ac:dyDescent="0.25">
      <c r="D1377" s="69"/>
    </row>
    <row r="1378" spans="4:4" x14ac:dyDescent="0.25">
      <c r="D1378" s="69"/>
    </row>
    <row r="1379" spans="4:4" x14ac:dyDescent="0.25">
      <c r="D1379" s="69"/>
    </row>
    <row r="1380" spans="4:4" x14ac:dyDescent="0.25">
      <c r="D1380" s="69"/>
    </row>
    <row r="1381" spans="4:4" x14ac:dyDescent="0.25">
      <c r="D1381" s="69"/>
    </row>
    <row r="1382" spans="4:4" x14ac:dyDescent="0.25">
      <c r="D1382" s="69"/>
    </row>
    <row r="1383" spans="4:4" x14ac:dyDescent="0.25">
      <c r="D1383" s="69"/>
    </row>
    <row r="1384" spans="4:4" x14ac:dyDescent="0.25">
      <c r="D1384" s="69"/>
    </row>
    <row r="1385" spans="4:4" x14ac:dyDescent="0.25">
      <c r="D1385" s="69"/>
    </row>
    <row r="1386" spans="4:4" x14ac:dyDescent="0.25">
      <c r="D1386" s="69"/>
    </row>
    <row r="1387" spans="4:4" x14ac:dyDescent="0.25">
      <c r="D1387" s="69"/>
    </row>
    <row r="1388" spans="4:4" x14ac:dyDescent="0.25">
      <c r="D1388" s="69"/>
    </row>
    <row r="1389" spans="4:4" x14ac:dyDescent="0.25">
      <c r="D1389" s="69"/>
    </row>
    <row r="1390" spans="4:4" x14ac:dyDescent="0.25">
      <c r="D1390" s="69"/>
    </row>
    <row r="1391" spans="4:4" x14ac:dyDescent="0.25">
      <c r="D1391" s="69"/>
    </row>
    <row r="1392" spans="4:4" x14ac:dyDescent="0.25">
      <c r="D1392" s="69"/>
    </row>
    <row r="1393" spans="4:4" x14ac:dyDescent="0.25">
      <c r="D1393" s="69"/>
    </row>
    <row r="1394" spans="4:4" x14ac:dyDescent="0.25">
      <c r="D1394" s="69"/>
    </row>
    <row r="1395" spans="4:4" x14ac:dyDescent="0.25">
      <c r="D1395" s="69"/>
    </row>
    <row r="1396" spans="4:4" x14ac:dyDescent="0.25">
      <c r="D1396" s="69"/>
    </row>
    <row r="1397" spans="4:4" x14ac:dyDescent="0.25">
      <c r="D1397" s="69"/>
    </row>
    <row r="1398" spans="4:4" x14ac:dyDescent="0.25">
      <c r="D1398" s="69"/>
    </row>
    <row r="1399" spans="4:4" x14ac:dyDescent="0.25">
      <c r="D1399" s="69"/>
    </row>
    <row r="1400" spans="4:4" x14ac:dyDescent="0.25">
      <c r="D1400" s="69"/>
    </row>
    <row r="1401" spans="4:4" x14ac:dyDescent="0.25">
      <c r="D1401" s="69"/>
    </row>
    <row r="1402" spans="4:4" x14ac:dyDescent="0.25">
      <c r="D1402" s="69"/>
    </row>
    <row r="1403" spans="4:4" x14ac:dyDescent="0.25">
      <c r="D1403" s="69"/>
    </row>
    <row r="1404" spans="4:4" x14ac:dyDescent="0.25">
      <c r="D1404" s="69"/>
    </row>
    <row r="1405" spans="4:4" x14ac:dyDescent="0.25">
      <c r="D1405" s="69"/>
    </row>
    <row r="1406" spans="4:4" x14ac:dyDescent="0.25">
      <c r="D1406" s="69"/>
    </row>
    <row r="1407" spans="4:4" x14ac:dyDescent="0.25">
      <c r="D1407" s="69"/>
    </row>
    <row r="1408" spans="4:4" x14ac:dyDescent="0.25">
      <c r="D1408" s="69"/>
    </row>
    <row r="1409" spans="4:4" x14ac:dyDescent="0.25">
      <c r="D1409" s="69"/>
    </row>
    <row r="1410" spans="4:4" x14ac:dyDescent="0.25">
      <c r="D1410" s="69"/>
    </row>
    <row r="1411" spans="4:4" x14ac:dyDescent="0.25">
      <c r="D1411" s="69"/>
    </row>
    <row r="1412" spans="4:4" x14ac:dyDescent="0.25">
      <c r="D1412" s="69"/>
    </row>
    <row r="1413" spans="4:4" x14ac:dyDescent="0.25">
      <c r="D1413" s="69"/>
    </row>
    <row r="1414" spans="4:4" x14ac:dyDescent="0.25">
      <c r="D1414" s="69"/>
    </row>
    <row r="1415" spans="4:4" x14ac:dyDescent="0.25">
      <c r="D1415" s="69"/>
    </row>
    <row r="1416" spans="4:4" x14ac:dyDescent="0.25">
      <c r="D1416" s="69"/>
    </row>
    <row r="1417" spans="4:4" x14ac:dyDescent="0.25">
      <c r="D1417" s="69"/>
    </row>
    <row r="1418" spans="4:4" x14ac:dyDescent="0.25">
      <c r="D1418" s="69"/>
    </row>
    <row r="1419" spans="4:4" x14ac:dyDescent="0.25">
      <c r="D1419" s="69"/>
    </row>
    <row r="1420" spans="4:4" x14ac:dyDescent="0.25">
      <c r="D1420" s="69"/>
    </row>
    <row r="1421" spans="4:4" x14ac:dyDescent="0.25">
      <c r="D1421" s="69"/>
    </row>
    <row r="1422" spans="4:4" x14ac:dyDescent="0.25">
      <c r="D1422" s="69"/>
    </row>
    <row r="1423" spans="4:4" x14ac:dyDescent="0.25">
      <c r="D1423" s="69"/>
    </row>
    <row r="1424" spans="4:4" x14ac:dyDescent="0.25">
      <c r="D1424" s="69"/>
    </row>
    <row r="1425" spans="4:4" x14ac:dyDescent="0.25">
      <c r="D1425" s="69"/>
    </row>
    <row r="1426" spans="4:4" x14ac:dyDescent="0.25">
      <c r="D1426" s="69"/>
    </row>
    <row r="1427" spans="4:4" x14ac:dyDescent="0.25">
      <c r="D1427" s="69"/>
    </row>
    <row r="1428" spans="4:4" x14ac:dyDescent="0.25">
      <c r="D1428" s="69"/>
    </row>
    <row r="1429" spans="4:4" x14ac:dyDescent="0.25">
      <c r="D1429" s="69"/>
    </row>
    <row r="1430" spans="4:4" x14ac:dyDescent="0.25">
      <c r="D1430" s="69"/>
    </row>
    <row r="1431" spans="4:4" x14ac:dyDescent="0.25">
      <c r="D1431" s="69"/>
    </row>
    <row r="1432" spans="4:4" x14ac:dyDescent="0.25">
      <c r="D1432" s="69"/>
    </row>
    <row r="1433" spans="4:4" x14ac:dyDescent="0.25">
      <c r="D1433" s="69"/>
    </row>
    <row r="1434" spans="4:4" x14ac:dyDescent="0.25">
      <c r="D1434" s="69"/>
    </row>
    <row r="1435" spans="4:4" x14ac:dyDescent="0.25">
      <c r="D1435" s="69"/>
    </row>
    <row r="1436" spans="4:4" x14ac:dyDescent="0.25">
      <c r="D1436" s="69"/>
    </row>
    <row r="1437" spans="4:4" x14ac:dyDescent="0.25">
      <c r="D1437" s="69"/>
    </row>
    <row r="1438" spans="4:4" x14ac:dyDescent="0.25">
      <c r="D1438" s="69"/>
    </row>
    <row r="1439" spans="4:4" x14ac:dyDescent="0.25">
      <c r="D1439" s="69"/>
    </row>
    <row r="1440" spans="4:4" x14ac:dyDescent="0.25">
      <c r="D1440" s="69"/>
    </row>
    <row r="1441" spans="4:4" x14ac:dyDescent="0.25">
      <c r="D1441" s="69"/>
    </row>
    <row r="1442" spans="4:4" x14ac:dyDescent="0.25">
      <c r="D1442" s="69"/>
    </row>
    <row r="1443" spans="4:4" x14ac:dyDescent="0.25">
      <c r="D1443" s="69"/>
    </row>
    <row r="1444" spans="4:4" x14ac:dyDescent="0.25">
      <c r="D1444" s="69"/>
    </row>
    <row r="1445" spans="4:4" x14ac:dyDescent="0.25">
      <c r="D1445" s="69"/>
    </row>
    <row r="1446" spans="4:4" x14ac:dyDescent="0.25">
      <c r="D1446" s="69"/>
    </row>
    <row r="1447" spans="4:4" x14ac:dyDescent="0.25">
      <c r="D1447" s="69"/>
    </row>
    <row r="1448" spans="4:4" x14ac:dyDescent="0.25">
      <c r="D1448" s="69"/>
    </row>
    <row r="1449" spans="4:4" x14ac:dyDescent="0.25">
      <c r="D1449" s="69"/>
    </row>
    <row r="1450" spans="4:4" x14ac:dyDescent="0.25">
      <c r="D1450" s="69"/>
    </row>
    <row r="1451" spans="4:4" x14ac:dyDescent="0.25">
      <c r="D1451" s="69"/>
    </row>
    <row r="1452" spans="4:4" x14ac:dyDescent="0.25">
      <c r="D1452" s="69"/>
    </row>
    <row r="1453" spans="4:4" x14ac:dyDescent="0.25">
      <c r="D1453" s="69"/>
    </row>
    <row r="1454" spans="4:4" x14ac:dyDescent="0.25">
      <c r="D1454" s="69"/>
    </row>
    <row r="1455" spans="4:4" x14ac:dyDescent="0.25">
      <c r="D1455" s="69"/>
    </row>
    <row r="1456" spans="4:4" x14ac:dyDescent="0.25">
      <c r="D1456" s="69"/>
    </row>
    <row r="1457" spans="4:4" x14ac:dyDescent="0.25">
      <c r="D1457" s="69"/>
    </row>
    <row r="1458" spans="4:4" x14ac:dyDescent="0.25">
      <c r="D1458" s="69"/>
    </row>
    <row r="1459" spans="4:4" x14ac:dyDescent="0.25">
      <c r="D1459" s="69"/>
    </row>
    <row r="1460" spans="4:4" x14ac:dyDescent="0.25">
      <c r="D1460" s="69"/>
    </row>
    <row r="1461" spans="4:4" x14ac:dyDescent="0.25">
      <c r="D1461" s="69"/>
    </row>
    <row r="1462" spans="4:4" x14ac:dyDescent="0.25">
      <c r="D1462" s="69"/>
    </row>
    <row r="1463" spans="4:4" x14ac:dyDescent="0.25">
      <c r="D1463" s="69"/>
    </row>
    <row r="1464" spans="4:4" x14ac:dyDescent="0.25">
      <c r="D1464" s="69"/>
    </row>
    <row r="1465" spans="4:4" x14ac:dyDescent="0.25">
      <c r="D1465" s="69"/>
    </row>
    <row r="1466" spans="4:4" x14ac:dyDescent="0.25">
      <c r="D1466" s="69"/>
    </row>
    <row r="1467" spans="4:4" x14ac:dyDescent="0.25">
      <c r="D1467" s="69"/>
    </row>
    <row r="1468" spans="4:4" x14ac:dyDescent="0.25">
      <c r="D1468" s="69"/>
    </row>
    <row r="1469" spans="4:4" x14ac:dyDescent="0.25">
      <c r="D1469" s="69"/>
    </row>
    <row r="1470" spans="4:4" x14ac:dyDescent="0.25">
      <c r="D1470" s="69"/>
    </row>
    <row r="1471" spans="4:4" x14ac:dyDescent="0.25">
      <c r="D1471" s="69"/>
    </row>
    <row r="1472" spans="4:4" x14ac:dyDescent="0.25">
      <c r="D1472" s="69"/>
    </row>
    <row r="1473" spans="4:4" x14ac:dyDescent="0.25">
      <c r="D1473" s="69"/>
    </row>
    <row r="1474" spans="4:4" x14ac:dyDescent="0.25">
      <c r="D1474" s="69"/>
    </row>
    <row r="1475" spans="4:4" x14ac:dyDescent="0.25">
      <c r="D1475" s="69"/>
    </row>
    <row r="1476" spans="4:4" x14ac:dyDescent="0.25">
      <c r="D1476" s="69"/>
    </row>
    <row r="1477" spans="4:4" x14ac:dyDescent="0.25">
      <c r="D1477" s="69"/>
    </row>
    <row r="1478" spans="4:4" x14ac:dyDescent="0.25">
      <c r="D1478" s="69"/>
    </row>
    <row r="1479" spans="4:4" x14ac:dyDescent="0.25">
      <c r="D1479" s="69"/>
    </row>
    <row r="1480" spans="4:4" x14ac:dyDescent="0.25">
      <c r="D1480" s="69"/>
    </row>
    <row r="1481" spans="4:4" x14ac:dyDescent="0.25">
      <c r="D1481" s="69"/>
    </row>
    <row r="1482" spans="4:4" x14ac:dyDescent="0.25">
      <c r="D1482" s="69"/>
    </row>
    <row r="1483" spans="4:4" x14ac:dyDescent="0.25">
      <c r="D1483" s="69"/>
    </row>
    <row r="1484" spans="4:4" x14ac:dyDescent="0.25">
      <c r="D1484" s="69"/>
    </row>
    <row r="1485" spans="4:4" x14ac:dyDescent="0.25">
      <c r="D1485" s="69"/>
    </row>
    <row r="1486" spans="4:4" x14ac:dyDescent="0.25">
      <c r="D1486" s="69"/>
    </row>
    <row r="1487" spans="4:4" x14ac:dyDescent="0.25">
      <c r="D1487" s="69"/>
    </row>
    <row r="1488" spans="4:4" x14ac:dyDescent="0.25">
      <c r="D1488" s="69"/>
    </row>
    <row r="1489" spans="4:4" x14ac:dyDescent="0.25">
      <c r="D1489" s="69"/>
    </row>
    <row r="1490" spans="4:4" x14ac:dyDescent="0.25">
      <c r="D1490" s="69"/>
    </row>
    <row r="1491" spans="4:4" x14ac:dyDescent="0.25">
      <c r="D1491" s="69"/>
    </row>
    <row r="1492" spans="4:4" x14ac:dyDescent="0.25">
      <c r="D1492" s="69"/>
    </row>
    <row r="1493" spans="4:4" x14ac:dyDescent="0.25">
      <c r="D1493" s="69"/>
    </row>
    <row r="1494" spans="4:4" x14ac:dyDescent="0.25">
      <c r="D1494" s="69"/>
    </row>
    <row r="1495" spans="4:4" x14ac:dyDescent="0.25">
      <c r="D1495" s="69"/>
    </row>
    <row r="1496" spans="4:4" x14ac:dyDescent="0.25">
      <c r="D1496" s="69"/>
    </row>
    <row r="1497" spans="4:4" x14ac:dyDescent="0.25">
      <c r="D1497" s="69"/>
    </row>
    <row r="1498" spans="4:4" x14ac:dyDescent="0.25">
      <c r="D1498" s="69"/>
    </row>
    <row r="1499" spans="4:4" x14ac:dyDescent="0.25">
      <c r="D1499" s="69"/>
    </row>
    <row r="1500" spans="4:4" x14ac:dyDescent="0.25">
      <c r="D1500" s="69"/>
    </row>
    <row r="1501" spans="4:4" x14ac:dyDescent="0.25">
      <c r="D1501" s="69"/>
    </row>
    <row r="1502" spans="4:4" x14ac:dyDescent="0.25">
      <c r="D1502" s="69"/>
    </row>
    <row r="1503" spans="4:4" x14ac:dyDescent="0.25">
      <c r="D1503" s="69"/>
    </row>
    <row r="1504" spans="4:4" x14ac:dyDescent="0.25">
      <c r="D1504" s="69"/>
    </row>
    <row r="1505" spans="4:4" x14ac:dyDescent="0.25">
      <c r="D1505" s="69"/>
    </row>
    <row r="1506" spans="4:4" x14ac:dyDescent="0.25">
      <c r="D1506" s="69"/>
    </row>
    <row r="1507" spans="4:4" x14ac:dyDescent="0.25">
      <c r="D1507" s="69"/>
    </row>
    <row r="1508" spans="4:4" x14ac:dyDescent="0.25">
      <c r="D1508" s="69"/>
    </row>
    <row r="1509" spans="4:4" x14ac:dyDescent="0.25">
      <c r="D1509" s="69"/>
    </row>
    <row r="1510" spans="4:4" x14ac:dyDescent="0.25">
      <c r="D1510" s="69"/>
    </row>
    <row r="1511" spans="4:4" x14ac:dyDescent="0.25">
      <c r="D1511" s="69"/>
    </row>
    <row r="1512" spans="4:4" x14ac:dyDescent="0.25">
      <c r="D1512" s="69"/>
    </row>
    <row r="1513" spans="4:4" x14ac:dyDescent="0.25">
      <c r="D1513" s="69"/>
    </row>
    <row r="1514" spans="4:4" x14ac:dyDescent="0.25">
      <c r="D1514" s="69"/>
    </row>
    <row r="1515" spans="4:4" x14ac:dyDescent="0.25">
      <c r="D1515" s="69"/>
    </row>
    <row r="1516" spans="4:4" x14ac:dyDescent="0.25">
      <c r="D1516" s="69"/>
    </row>
    <row r="1517" spans="4:4" x14ac:dyDescent="0.25">
      <c r="D1517" s="69"/>
    </row>
    <row r="1518" spans="4:4" x14ac:dyDescent="0.25">
      <c r="D1518" s="69"/>
    </row>
    <row r="1519" spans="4:4" x14ac:dyDescent="0.25">
      <c r="D1519" s="69"/>
    </row>
    <row r="1520" spans="4:4" x14ac:dyDescent="0.25">
      <c r="D1520" s="69"/>
    </row>
    <row r="1521" spans="4:4" x14ac:dyDescent="0.25">
      <c r="D1521" s="69"/>
    </row>
    <row r="1522" spans="4:4" x14ac:dyDescent="0.25">
      <c r="D1522" s="69"/>
    </row>
    <row r="1523" spans="4:4" x14ac:dyDescent="0.25">
      <c r="D1523" s="69"/>
    </row>
    <row r="1524" spans="4:4" x14ac:dyDescent="0.25">
      <c r="D1524" s="69"/>
    </row>
    <row r="1525" spans="4:4" x14ac:dyDescent="0.25">
      <c r="D1525" s="69"/>
    </row>
    <row r="1526" spans="4:4" x14ac:dyDescent="0.25">
      <c r="D1526" s="69"/>
    </row>
    <row r="1527" spans="4:4" x14ac:dyDescent="0.25">
      <c r="D1527" s="69"/>
    </row>
    <row r="1528" spans="4:4" x14ac:dyDescent="0.25">
      <c r="D1528" s="69"/>
    </row>
    <row r="1529" spans="4:4" x14ac:dyDescent="0.25">
      <c r="D1529" s="69"/>
    </row>
    <row r="1530" spans="4:4" x14ac:dyDescent="0.25">
      <c r="D1530" s="69"/>
    </row>
    <row r="1531" spans="4:4" x14ac:dyDescent="0.25">
      <c r="D1531" s="69"/>
    </row>
    <row r="1532" spans="4:4" x14ac:dyDescent="0.25">
      <c r="D1532" s="69"/>
    </row>
    <row r="1533" spans="4:4" x14ac:dyDescent="0.25">
      <c r="D1533" s="69"/>
    </row>
    <row r="1534" spans="4:4" x14ac:dyDescent="0.25">
      <c r="D1534" s="69"/>
    </row>
    <row r="1535" spans="4:4" x14ac:dyDescent="0.25">
      <c r="D1535" s="69"/>
    </row>
    <row r="1536" spans="4:4" x14ac:dyDescent="0.25">
      <c r="D1536" s="69"/>
    </row>
    <row r="1537" spans="4:4" x14ac:dyDescent="0.25">
      <c r="D1537" s="69"/>
    </row>
    <row r="1538" spans="4:4" x14ac:dyDescent="0.25">
      <c r="D1538" s="69"/>
    </row>
    <row r="1539" spans="4:4" x14ac:dyDescent="0.25">
      <c r="D1539" s="69"/>
    </row>
    <row r="1540" spans="4:4" x14ac:dyDescent="0.25">
      <c r="D1540" s="69"/>
    </row>
    <row r="1541" spans="4:4" x14ac:dyDescent="0.25">
      <c r="D1541" s="69"/>
    </row>
    <row r="1542" spans="4:4" x14ac:dyDescent="0.25">
      <c r="D1542" s="69"/>
    </row>
    <row r="1543" spans="4:4" x14ac:dyDescent="0.25">
      <c r="D1543" s="69"/>
    </row>
    <row r="1544" spans="4:4" x14ac:dyDescent="0.25">
      <c r="D1544" s="69"/>
    </row>
    <row r="1545" spans="4:4" x14ac:dyDescent="0.25">
      <c r="D1545" s="69"/>
    </row>
    <row r="1546" spans="4:4" x14ac:dyDescent="0.25">
      <c r="D1546" s="69"/>
    </row>
    <row r="1547" spans="4:4" x14ac:dyDescent="0.25">
      <c r="D1547" s="69"/>
    </row>
    <row r="1548" spans="4:4" x14ac:dyDescent="0.25">
      <c r="D1548" s="69"/>
    </row>
    <row r="1549" spans="4:4" x14ac:dyDescent="0.25">
      <c r="D1549" s="69"/>
    </row>
    <row r="1550" spans="4:4" x14ac:dyDescent="0.25">
      <c r="D1550" s="69"/>
    </row>
    <row r="1551" spans="4:4" x14ac:dyDescent="0.25">
      <c r="D1551" s="69"/>
    </row>
    <row r="1552" spans="4:4" x14ac:dyDescent="0.25">
      <c r="D1552" s="69"/>
    </row>
    <row r="1553" spans="4:4" x14ac:dyDescent="0.25">
      <c r="D1553" s="69"/>
    </row>
    <row r="1554" spans="4:4" x14ac:dyDescent="0.25">
      <c r="D1554" s="69"/>
    </row>
    <row r="1555" spans="4:4" x14ac:dyDescent="0.25">
      <c r="D1555" s="69"/>
    </row>
    <row r="1556" spans="4:4" x14ac:dyDescent="0.25">
      <c r="D1556" s="69"/>
    </row>
    <row r="1557" spans="4:4" x14ac:dyDescent="0.25">
      <c r="D1557" s="69"/>
    </row>
    <row r="1558" spans="4:4" x14ac:dyDescent="0.25">
      <c r="D1558" s="69"/>
    </row>
    <row r="1559" spans="4:4" x14ac:dyDescent="0.25">
      <c r="D1559" s="69"/>
    </row>
    <row r="1560" spans="4:4" x14ac:dyDescent="0.25">
      <c r="D1560" s="69"/>
    </row>
    <row r="1561" spans="4:4" x14ac:dyDescent="0.25">
      <c r="D1561" s="69"/>
    </row>
    <row r="1562" spans="4:4" x14ac:dyDescent="0.25">
      <c r="D1562" s="69"/>
    </row>
    <row r="1563" spans="4:4" x14ac:dyDescent="0.25">
      <c r="D1563" s="69"/>
    </row>
    <row r="1564" spans="4:4" x14ac:dyDescent="0.25">
      <c r="D1564" s="69"/>
    </row>
    <row r="1565" spans="4:4" x14ac:dyDescent="0.25">
      <c r="D1565" s="69"/>
    </row>
    <row r="1566" spans="4:4" x14ac:dyDescent="0.25">
      <c r="D1566" s="69"/>
    </row>
    <row r="1567" spans="4:4" x14ac:dyDescent="0.25">
      <c r="D1567" s="69"/>
    </row>
    <row r="1568" spans="4:4" x14ac:dyDescent="0.25">
      <c r="D1568" s="69"/>
    </row>
    <row r="1569" spans="4:4" x14ac:dyDescent="0.25">
      <c r="D1569" s="69"/>
    </row>
    <row r="1570" spans="4:4" x14ac:dyDescent="0.25">
      <c r="D1570" s="69"/>
    </row>
    <row r="1571" spans="4:4" x14ac:dyDescent="0.25">
      <c r="D1571" s="69"/>
    </row>
    <row r="1572" spans="4:4" x14ac:dyDescent="0.25">
      <c r="D1572" s="69"/>
    </row>
    <row r="1573" spans="4:4" x14ac:dyDescent="0.25">
      <c r="D1573" s="69"/>
    </row>
    <row r="1574" spans="4:4" x14ac:dyDescent="0.25">
      <c r="D1574" s="69"/>
    </row>
    <row r="1575" spans="4:4" x14ac:dyDescent="0.25">
      <c r="D1575" s="69"/>
    </row>
    <row r="1576" spans="4:4" x14ac:dyDescent="0.25">
      <c r="D1576" s="69"/>
    </row>
    <row r="1577" spans="4:4" x14ac:dyDescent="0.25">
      <c r="D1577" s="69"/>
    </row>
    <row r="1578" spans="4:4" x14ac:dyDescent="0.25">
      <c r="D1578" s="69"/>
    </row>
    <row r="1579" spans="4:4" x14ac:dyDescent="0.25">
      <c r="D1579" s="69"/>
    </row>
    <row r="1580" spans="4:4" x14ac:dyDescent="0.25">
      <c r="D1580" s="69"/>
    </row>
    <row r="1581" spans="4:4" x14ac:dyDescent="0.25">
      <c r="D1581" s="69"/>
    </row>
    <row r="1582" spans="4:4" x14ac:dyDescent="0.25">
      <c r="D1582" s="69"/>
    </row>
    <row r="1583" spans="4:4" x14ac:dyDescent="0.25">
      <c r="D1583" s="69"/>
    </row>
    <row r="1584" spans="4:4" x14ac:dyDescent="0.25">
      <c r="D1584" s="69"/>
    </row>
    <row r="1585" spans="4:4" x14ac:dyDescent="0.25">
      <c r="D1585" s="69"/>
    </row>
    <row r="1586" spans="4:4" x14ac:dyDescent="0.25">
      <c r="D1586" s="69"/>
    </row>
    <row r="1587" spans="4:4" x14ac:dyDescent="0.25">
      <c r="D1587" s="69"/>
    </row>
    <row r="1588" spans="4:4" x14ac:dyDescent="0.25">
      <c r="D1588" s="69"/>
    </row>
    <row r="1589" spans="4:4" x14ac:dyDescent="0.25">
      <c r="D1589" s="69"/>
    </row>
    <row r="1590" spans="4:4" x14ac:dyDescent="0.25">
      <c r="D1590" s="69"/>
    </row>
    <row r="1591" spans="4:4" x14ac:dyDescent="0.25">
      <c r="D1591" s="69"/>
    </row>
    <row r="1592" spans="4:4" x14ac:dyDescent="0.25">
      <c r="D1592" s="69"/>
    </row>
    <row r="1593" spans="4:4" x14ac:dyDescent="0.25">
      <c r="D1593" s="69"/>
    </row>
    <row r="1594" spans="4:4" x14ac:dyDescent="0.25">
      <c r="D1594" s="69"/>
    </row>
    <row r="1595" spans="4:4" x14ac:dyDescent="0.25">
      <c r="D1595" s="69"/>
    </row>
    <row r="1596" spans="4:4" x14ac:dyDescent="0.25">
      <c r="D1596" s="69"/>
    </row>
    <row r="1597" spans="4:4" x14ac:dyDescent="0.25">
      <c r="D1597" s="69"/>
    </row>
    <row r="1598" spans="4:4" x14ac:dyDescent="0.25">
      <c r="D1598" s="69"/>
    </row>
    <row r="1599" spans="4:4" x14ac:dyDescent="0.25">
      <c r="D1599" s="69"/>
    </row>
    <row r="1600" spans="4:4" x14ac:dyDescent="0.25">
      <c r="D1600" s="69"/>
    </row>
    <row r="1601" spans="4:4" x14ac:dyDescent="0.25">
      <c r="D1601" s="69"/>
    </row>
    <row r="1602" spans="4:4" x14ac:dyDescent="0.25">
      <c r="D1602" s="69"/>
    </row>
    <row r="1603" spans="4:4" x14ac:dyDescent="0.25">
      <c r="D1603" s="69"/>
    </row>
    <row r="1604" spans="4:4" x14ac:dyDescent="0.25">
      <c r="D1604" s="69"/>
    </row>
    <row r="1605" spans="4:4" x14ac:dyDescent="0.25">
      <c r="D1605" s="69"/>
    </row>
    <row r="1606" spans="4:4" x14ac:dyDescent="0.25">
      <c r="D1606" s="69"/>
    </row>
    <row r="1607" spans="4:4" x14ac:dyDescent="0.25">
      <c r="D1607" s="69"/>
    </row>
    <row r="1608" spans="4:4" x14ac:dyDescent="0.25">
      <c r="D1608" s="69"/>
    </row>
    <row r="1609" spans="4:4" x14ac:dyDescent="0.25">
      <c r="D1609" s="69"/>
    </row>
    <row r="1610" spans="4:4" x14ac:dyDescent="0.25">
      <c r="D1610" s="69"/>
    </row>
    <row r="1611" spans="4:4" x14ac:dyDescent="0.25">
      <c r="D1611" s="69"/>
    </row>
    <row r="1612" spans="4:4" x14ac:dyDescent="0.25">
      <c r="D1612" s="69"/>
    </row>
    <row r="1613" spans="4:4" x14ac:dyDescent="0.25">
      <c r="D1613" s="69"/>
    </row>
    <row r="1614" spans="4:4" x14ac:dyDescent="0.25">
      <c r="D1614" s="69"/>
    </row>
    <row r="1615" spans="4:4" x14ac:dyDescent="0.25">
      <c r="D1615" s="69"/>
    </row>
    <row r="1616" spans="4:4" x14ac:dyDescent="0.25">
      <c r="D1616" s="69"/>
    </row>
    <row r="1617" spans="4:4" x14ac:dyDescent="0.25">
      <c r="D1617" s="69"/>
    </row>
    <row r="1618" spans="4:4" x14ac:dyDescent="0.25">
      <c r="D1618" s="69"/>
    </row>
    <row r="1619" spans="4:4" x14ac:dyDescent="0.25">
      <c r="D1619" s="69"/>
    </row>
    <row r="1620" spans="4:4" x14ac:dyDescent="0.25">
      <c r="D1620" s="69"/>
    </row>
    <row r="1621" spans="4:4" x14ac:dyDescent="0.25">
      <c r="D1621" s="69"/>
    </row>
    <row r="1622" spans="4:4" x14ac:dyDescent="0.25">
      <c r="D1622" s="69"/>
    </row>
    <row r="1623" spans="4:4" x14ac:dyDescent="0.25">
      <c r="D1623" s="69"/>
    </row>
    <row r="1624" spans="4:4" x14ac:dyDescent="0.25">
      <c r="D1624" s="69"/>
    </row>
    <row r="1625" spans="4:4" x14ac:dyDescent="0.25">
      <c r="D1625" s="69"/>
    </row>
    <row r="1626" spans="4:4" x14ac:dyDescent="0.25">
      <c r="D1626" s="69"/>
    </row>
    <row r="1627" spans="4:4" x14ac:dyDescent="0.25">
      <c r="D1627" s="69"/>
    </row>
    <row r="1628" spans="4:4" x14ac:dyDescent="0.25">
      <c r="D1628" s="69"/>
    </row>
    <row r="1629" spans="4:4" x14ac:dyDescent="0.25">
      <c r="D1629" s="69"/>
    </row>
    <row r="1630" spans="4:4" x14ac:dyDescent="0.25">
      <c r="D1630" s="69"/>
    </row>
    <row r="1631" spans="4:4" x14ac:dyDescent="0.25">
      <c r="D1631" s="69"/>
    </row>
    <row r="1632" spans="4:4" x14ac:dyDescent="0.25">
      <c r="D1632" s="69"/>
    </row>
    <row r="1633" spans="4:4" x14ac:dyDescent="0.25">
      <c r="D1633" s="69"/>
    </row>
    <row r="1634" spans="4:4" x14ac:dyDescent="0.25">
      <c r="D1634" s="69"/>
    </row>
    <row r="1635" spans="4:4" x14ac:dyDescent="0.25">
      <c r="D1635" s="69"/>
    </row>
    <row r="1636" spans="4:4" x14ac:dyDescent="0.25">
      <c r="D1636" s="69"/>
    </row>
    <row r="1637" spans="4:4" x14ac:dyDescent="0.25">
      <c r="D1637" s="69"/>
    </row>
    <row r="1638" spans="4:4" x14ac:dyDescent="0.25">
      <c r="D1638" s="69"/>
    </row>
    <row r="1639" spans="4:4" x14ac:dyDescent="0.25">
      <c r="D1639" s="69"/>
    </row>
    <row r="1640" spans="4:4" x14ac:dyDescent="0.25">
      <c r="D1640" s="69"/>
    </row>
    <row r="1641" spans="4:4" x14ac:dyDescent="0.25">
      <c r="D1641" s="69"/>
    </row>
    <row r="1642" spans="4:4" x14ac:dyDescent="0.25">
      <c r="D1642" s="69"/>
    </row>
    <row r="1643" spans="4:4" x14ac:dyDescent="0.25">
      <c r="D1643" s="69"/>
    </row>
    <row r="1644" spans="4:4" x14ac:dyDescent="0.25">
      <c r="D1644" s="69"/>
    </row>
    <row r="1645" spans="4:4" x14ac:dyDescent="0.25">
      <c r="D1645" s="69"/>
    </row>
    <row r="1646" spans="4:4" x14ac:dyDescent="0.25">
      <c r="D1646" s="69"/>
    </row>
    <row r="1647" spans="4:4" x14ac:dyDescent="0.25">
      <c r="D1647" s="69"/>
    </row>
    <row r="1648" spans="4:4" x14ac:dyDescent="0.25">
      <c r="D1648" s="69"/>
    </row>
    <row r="1649" spans="4:4" x14ac:dyDescent="0.25">
      <c r="D1649" s="69"/>
    </row>
    <row r="1650" spans="4:4" x14ac:dyDescent="0.25">
      <c r="D1650" s="69"/>
    </row>
    <row r="1651" spans="4:4" x14ac:dyDescent="0.25">
      <c r="D1651" s="69"/>
    </row>
    <row r="1652" spans="4:4" x14ac:dyDescent="0.25">
      <c r="D1652" s="69"/>
    </row>
    <row r="1653" spans="4:4" x14ac:dyDescent="0.25">
      <c r="D1653" s="69"/>
    </row>
    <row r="1654" spans="4:4" x14ac:dyDescent="0.25">
      <c r="D1654" s="69"/>
    </row>
    <row r="1655" spans="4:4" x14ac:dyDescent="0.25">
      <c r="D1655" s="69"/>
    </row>
    <row r="1656" spans="4:4" x14ac:dyDescent="0.25">
      <c r="D1656" s="69"/>
    </row>
    <row r="1657" spans="4:4" x14ac:dyDescent="0.25">
      <c r="D1657" s="69"/>
    </row>
    <row r="1658" spans="4:4" x14ac:dyDescent="0.25">
      <c r="D1658" s="69"/>
    </row>
    <row r="1659" spans="4:4" x14ac:dyDescent="0.25">
      <c r="D1659" s="69"/>
    </row>
    <row r="1660" spans="4:4" x14ac:dyDescent="0.25">
      <c r="D1660" s="69"/>
    </row>
    <row r="1661" spans="4:4" x14ac:dyDescent="0.25">
      <c r="D1661" s="69"/>
    </row>
    <row r="1662" spans="4:4" x14ac:dyDescent="0.25">
      <c r="D1662" s="69"/>
    </row>
    <row r="1663" spans="4:4" x14ac:dyDescent="0.25">
      <c r="D1663" s="69"/>
    </row>
    <row r="1664" spans="4:4" x14ac:dyDescent="0.25">
      <c r="D1664" s="69"/>
    </row>
    <row r="1665" spans="4:4" x14ac:dyDescent="0.25">
      <c r="D1665" s="69"/>
    </row>
    <row r="1666" spans="4:4" x14ac:dyDescent="0.25">
      <c r="D1666" s="69"/>
    </row>
    <row r="1667" spans="4:4" x14ac:dyDescent="0.25">
      <c r="D1667" s="69"/>
    </row>
    <row r="1668" spans="4:4" x14ac:dyDescent="0.25">
      <c r="D1668" s="69"/>
    </row>
    <row r="1669" spans="4:4" x14ac:dyDescent="0.25">
      <c r="D1669" s="69"/>
    </row>
    <row r="1670" spans="4:4" x14ac:dyDescent="0.25">
      <c r="D1670" s="69"/>
    </row>
    <row r="1671" spans="4:4" x14ac:dyDescent="0.25">
      <c r="D1671" s="69"/>
    </row>
    <row r="1672" spans="4:4" x14ac:dyDescent="0.25">
      <c r="D1672" s="69"/>
    </row>
    <row r="1673" spans="4:4" x14ac:dyDescent="0.25">
      <c r="D1673" s="69"/>
    </row>
    <row r="1674" spans="4:4" x14ac:dyDescent="0.25">
      <c r="D1674" s="69"/>
    </row>
    <row r="1675" spans="4:4" x14ac:dyDescent="0.25">
      <c r="D1675" s="69"/>
    </row>
    <row r="1676" spans="4:4" x14ac:dyDescent="0.25">
      <c r="D1676" s="69"/>
    </row>
    <row r="1677" spans="4:4" x14ac:dyDescent="0.25">
      <c r="D1677" s="69"/>
    </row>
    <row r="1678" spans="4:4" x14ac:dyDescent="0.25">
      <c r="D1678" s="69"/>
    </row>
    <row r="1679" spans="4:4" x14ac:dyDescent="0.25">
      <c r="D1679" s="69"/>
    </row>
    <row r="1680" spans="4:4" x14ac:dyDescent="0.25">
      <c r="D1680" s="69"/>
    </row>
    <row r="1681" spans="4:4" x14ac:dyDescent="0.25">
      <c r="D1681" s="69"/>
    </row>
    <row r="1682" spans="4:4" x14ac:dyDescent="0.25">
      <c r="D1682" s="69"/>
    </row>
    <row r="1683" spans="4:4" x14ac:dyDescent="0.25">
      <c r="D1683" s="69"/>
    </row>
    <row r="1684" spans="4:4" x14ac:dyDescent="0.25">
      <c r="D1684" s="69"/>
    </row>
    <row r="1685" spans="4:4" x14ac:dyDescent="0.25">
      <c r="D1685" s="69"/>
    </row>
    <row r="1686" spans="4:4" x14ac:dyDescent="0.25">
      <c r="D1686" s="69"/>
    </row>
    <row r="1687" spans="4:4" x14ac:dyDescent="0.25">
      <c r="D1687" s="69"/>
    </row>
    <row r="1688" spans="4:4" x14ac:dyDescent="0.25">
      <c r="D1688" s="69"/>
    </row>
    <row r="1689" spans="4:4" x14ac:dyDescent="0.25">
      <c r="D1689" s="69"/>
    </row>
    <row r="1690" spans="4:4" x14ac:dyDescent="0.25">
      <c r="D1690" s="69"/>
    </row>
    <row r="1691" spans="4:4" x14ac:dyDescent="0.25">
      <c r="D1691" s="69"/>
    </row>
    <row r="1692" spans="4:4" x14ac:dyDescent="0.25">
      <c r="D1692" s="69"/>
    </row>
    <row r="1693" spans="4:4" x14ac:dyDescent="0.25">
      <c r="D1693" s="69"/>
    </row>
    <row r="1694" spans="4:4" x14ac:dyDescent="0.25">
      <c r="D1694" s="69"/>
    </row>
    <row r="1695" spans="4:4" x14ac:dyDescent="0.25">
      <c r="D1695" s="69"/>
    </row>
    <row r="1696" spans="4:4" x14ac:dyDescent="0.25">
      <c r="D1696" s="69"/>
    </row>
    <row r="1697" spans="4:4" x14ac:dyDescent="0.25">
      <c r="D1697" s="69"/>
    </row>
    <row r="1698" spans="4:4" x14ac:dyDescent="0.25">
      <c r="D1698" s="69"/>
    </row>
    <row r="1699" spans="4:4" x14ac:dyDescent="0.25">
      <c r="D1699" s="69"/>
    </row>
    <row r="1700" spans="4:4" x14ac:dyDescent="0.25">
      <c r="D1700" s="69"/>
    </row>
    <row r="1701" spans="4:4" x14ac:dyDescent="0.25">
      <c r="D1701" s="69"/>
    </row>
    <row r="1702" spans="4:4" x14ac:dyDescent="0.25">
      <c r="D1702" s="69"/>
    </row>
    <row r="1703" spans="4:4" x14ac:dyDescent="0.25">
      <c r="D1703" s="69"/>
    </row>
    <row r="1704" spans="4:4" x14ac:dyDescent="0.25">
      <c r="D1704" s="69"/>
    </row>
    <row r="1705" spans="4:4" x14ac:dyDescent="0.25">
      <c r="D1705" s="69"/>
    </row>
    <row r="1706" spans="4:4" x14ac:dyDescent="0.25">
      <c r="D1706" s="69"/>
    </row>
    <row r="1707" spans="4:4" x14ac:dyDescent="0.25">
      <c r="D1707" s="69"/>
    </row>
    <row r="1708" spans="4:4" x14ac:dyDescent="0.25">
      <c r="D1708" s="69"/>
    </row>
    <row r="1709" spans="4:4" x14ac:dyDescent="0.25">
      <c r="D1709" s="69"/>
    </row>
    <row r="1710" spans="4:4" x14ac:dyDescent="0.25">
      <c r="D1710" s="69"/>
    </row>
    <row r="1711" spans="4:4" x14ac:dyDescent="0.25">
      <c r="D1711" s="69"/>
    </row>
    <row r="1712" spans="4:4" x14ac:dyDescent="0.25">
      <c r="D1712" s="69"/>
    </row>
    <row r="1713" spans="4:4" x14ac:dyDescent="0.25">
      <c r="D1713" s="69"/>
    </row>
    <row r="1714" spans="4:4" x14ac:dyDescent="0.25">
      <c r="D1714" s="69"/>
    </row>
    <row r="1715" spans="4:4" x14ac:dyDescent="0.25">
      <c r="D1715" s="69"/>
    </row>
    <row r="1716" spans="4:4" x14ac:dyDescent="0.25">
      <c r="D1716" s="69"/>
    </row>
    <row r="1717" spans="4:4" x14ac:dyDescent="0.25">
      <c r="D1717" s="69"/>
    </row>
    <row r="1718" spans="4:4" x14ac:dyDescent="0.25">
      <c r="D1718" s="69"/>
    </row>
    <row r="1719" spans="4:4" x14ac:dyDescent="0.25">
      <c r="D1719" s="69"/>
    </row>
    <row r="1720" spans="4:4" x14ac:dyDescent="0.25">
      <c r="D1720" s="69"/>
    </row>
    <row r="1721" spans="4:4" x14ac:dyDescent="0.25">
      <c r="D1721" s="69"/>
    </row>
    <row r="1722" spans="4:4" x14ac:dyDescent="0.25">
      <c r="D1722" s="69"/>
    </row>
    <row r="1723" spans="4:4" x14ac:dyDescent="0.25">
      <c r="D1723" s="69"/>
    </row>
    <row r="1724" spans="4:4" x14ac:dyDescent="0.25">
      <c r="D1724" s="69"/>
    </row>
    <row r="1725" spans="4:4" x14ac:dyDescent="0.25">
      <c r="D1725" s="69"/>
    </row>
    <row r="1726" spans="4:4" x14ac:dyDescent="0.25">
      <c r="D1726" s="69"/>
    </row>
    <row r="1727" spans="4:4" x14ac:dyDescent="0.25">
      <c r="D1727" s="69"/>
    </row>
    <row r="1728" spans="4:4" x14ac:dyDescent="0.25">
      <c r="D1728" s="69"/>
    </row>
    <row r="1729" spans="4:4" x14ac:dyDescent="0.25">
      <c r="D1729" s="69"/>
    </row>
    <row r="1730" spans="4:4" x14ac:dyDescent="0.25">
      <c r="D1730" s="69"/>
    </row>
    <row r="1731" spans="4:4" x14ac:dyDescent="0.25">
      <c r="D1731" s="69"/>
    </row>
    <row r="1732" spans="4:4" x14ac:dyDescent="0.25">
      <c r="D1732" s="69"/>
    </row>
    <row r="1733" spans="4:4" x14ac:dyDescent="0.25">
      <c r="D1733" s="69"/>
    </row>
    <row r="1734" spans="4:4" x14ac:dyDescent="0.25">
      <c r="D1734" s="69"/>
    </row>
    <row r="1735" spans="4:4" x14ac:dyDescent="0.25">
      <c r="D1735" s="69"/>
    </row>
    <row r="1736" spans="4:4" x14ac:dyDescent="0.25">
      <c r="D1736" s="69"/>
    </row>
    <row r="1737" spans="4:4" x14ac:dyDescent="0.25">
      <c r="D1737" s="69"/>
    </row>
    <row r="1738" spans="4:4" x14ac:dyDescent="0.25">
      <c r="D1738" s="69"/>
    </row>
    <row r="1739" spans="4:4" x14ac:dyDescent="0.25">
      <c r="D1739" s="69"/>
    </row>
    <row r="1740" spans="4:4" x14ac:dyDescent="0.25">
      <c r="D1740" s="69"/>
    </row>
    <row r="1741" spans="4:4" x14ac:dyDescent="0.25">
      <c r="D1741" s="69"/>
    </row>
    <row r="1742" spans="4:4" x14ac:dyDescent="0.25">
      <c r="D1742" s="69"/>
    </row>
    <row r="1743" spans="4:4" x14ac:dyDescent="0.25">
      <c r="D1743" s="69"/>
    </row>
    <row r="1744" spans="4:4" x14ac:dyDescent="0.25">
      <c r="D1744" s="69"/>
    </row>
    <row r="1745" spans="4:4" x14ac:dyDescent="0.25">
      <c r="D1745" s="69"/>
    </row>
    <row r="1746" spans="4:4" x14ac:dyDescent="0.25">
      <c r="D1746" s="69"/>
    </row>
    <row r="1747" spans="4:4" x14ac:dyDescent="0.25">
      <c r="D1747" s="69"/>
    </row>
    <row r="1748" spans="4:4" x14ac:dyDescent="0.25">
      <c r="D1748" s="69"/>
    </row>
    <row r="1749" spans="4:4" x14ac:dyDescent="0.25">
      <c r="D1749" s="69"/>
    </row>
    <row r="1750" spans="4:4" x14ac:dyDescent="0.25">
      <c r="D1750" s="69"/>
    </row>
    <row r="1751" spans="4:4" x14ac:dyDescent="0.25">
      <c r="D1751" s="69"/>
    </row>
    <row r="1752" spans="4:4" x14ac:dyDescent="0.25">
      <c r="D1752" s="69"/>
    </row>
    <row r="1753" spans="4:4" x14ac:dyDescent="0.25">
      <c r="D1753" s="69"/>
    </row>
    <row r="1754" spans="4:4" x14ac:dyDescent="0.25">
      <c r="D1754" s="69"/>
    </row>
    <row r="1755" spans="4:4" x14ac:dyDescent="0.25">
      <c r="D1755" s="69"/>
    </row>
    <row r="1756" spans="4:4" x14ac:dyDescent="0.25">
      <c r="D1756" s="69"/>
    </row>
    <row r="1757" spans="4:4" x14ac:dyDescent="0.25">
      <c r="D1757" s="69"/>
    </row>
    <row r="1758" spans="4:4" x14ac:dyDescent="0.25">
      <c r="D1758" s="69"/>
    </row>
    <row r="1759" spans="4:4" x14ac:dyDescent="0.25">
      <c r="D1759" s="69"/>
    </row>
    <row r="1760" spans="4:4" x14ac:dyDescent="0.25">
      <c r="D1760" s="69"/>
    </row>
    <row r="1761" spans="4:4" x14ac:dyDescent="0.25">
      <c r="D1761" s="69"/>
    </row>
    <row r="1762" spans="4:4" x14ac:dyDescent="0.25">
      <c r="D1762" s="69"/>
    </row>
    <row r="1763" spans="4:4" x14ac:dyDescent="0.25">
      <c r="D1763" s="69"/>
    </row>
    <row r="1764" spans="4:4" x14ac:dyDescent="0.25">
      <c r="D1764" s="69"/>
    </row>
    <row r="1765" spans="4:4" x14ac:dyDescent="0.25">
      <c r="D1765" s="69"/>
    </row>
    <row r="1766" spans="4:4" x14ac:dyDescent="0.25">
      <c r="D1766" s="69"/>
    </row>
    <row r="1767" spans="4:4" x14ac:dyDescent="0.25">
      <c r="D1767" s="69"/>
    </row>
    <row r="1768" spans="4:4" x14ac:dyDescent="0.25">
      <c r="D1768" s="69"/>
    </row>
    <row r="1769" spans="4:4" x14ac:dyDescent="0.25">
      <c r="D1769" s="69"/>
    </row>
    <row r="1770" spans="4:4" x14ac:dyDescent="0.25">
      <c r="D1770" s="69"/>
    </row>
    <row r="1771" spans="4:4" x14ac:dyDescent="0.25">
      <c r="D1771" s="69"/>
    </row>
    <row r="1772" spans="4:4" x14ac:dyDescent="0.25">
      <c r="D1772" s="69"/>
    </row>
    <row r="1773" spans="4:4" x14ac:dyDescent="0.25">
      <c r="D1773" s="69"/>
    </row>
    <row r="1774" spans="4:4" x14ac:dyDescent="0.25">
      <c r="D1774" s="69"/>
    </row>
    <row r="1775" spans="4:4" x14ac:dyDescent="0.25">
      <c r="D1775" s="69"/>
    </row>
    <row r="1776" spans="4:4" x14ac:dyDescent="0.25">
      <c r="D1776" s="69"/>
    </row>
    <row r="1777" spans="4:4" x14ac:dyDescent="0.25">
      <c r="D1777" s="69"/>
    </row>
    <row r="1778" spans="4:4" x14ac:dyDescent="0.25">
      <c r="D1778" s="69"/>
    </row>
    <row r="1779" spans="4:4" x14ac:dyDescent="0.25">
      <c r="D1779" s="69"/>
    </row>
    <row r="1780" spans="4:4" x14ac:dyDescent="0.25">
      <c r="D1780" s="69"/>
    </row>
    <row r="1781" spans="4:4" x14ac:dyDescent="0.25">
      <c r="D1781" s="69"/>
    </row>
    <row r="1782" spans="4:4" x14ac:dyDescent="0.25">
      <c r="D1782" s="69"/>
    </row>
    <row r="1783" spans="4:4" x14ac:dyDescent="0.25">
      <c r="D1783" s="69"/>
    </row>
    <row r="1784" spans="4:4" x14ac:dyDescent="0.25">
      <c r="D1784" s="69"/>
    </row>
    <row r="1785" spans="4:4" x14ac:dyDescent="0.25">
      <c r="D1785" s="69"/>
    </row>
    <row r="1786" spans="4:4" x14ac:dyDescent="0.25">
      <c r="D1786" s="69"/>
    </row>
    <row r="1787" spans="4:4" x14ac:dyDescent="0.25">
      <c r="D1787" s="69"/>
    </row>
    <row r="1788" spans="4:4" x14ac:dyDescent="0.25">
      <c r="D1788" s="69"/>
    </row>
    <row r="1789" spans="4:4" x14ac:dyDescent="0.25">
      <c r="D1789" s="69"/>
    </row>
    <row r="1790" spans="4:4" x14ac:dyDescent="0.25">
      <c r="D1790" s="69"/>
    </row>
    <row r="1791" spans="4:4" x14ac:dyDescent="0.25">
      <c r="D1791" s="69"/>
    </row>
    <row r="1792" spans="4:4" x14ac:dyDescent="0.25">
      <c r="D1792" s="69"/>
    </row>
    <row r="1793" spans="4:4" x14ac:dyDescent="0.25">
      <c r="D1793" s="69"/>
    </row>
    <row r="1794" spans="4:4" x14ac:dyDescent="0.25">
      <c r="D1794" s="69"/>
    </row>
    <row r="1795" spans="4:4" x14ac:dyDescent="0.25">
      <c r="D1795" s="69"/>
    </row>
    <row r="1796" spans="4:4" x14ac:dyDescent="0.25">
      <c r="D1796" s="69"/>
    </row>
    <row r="1797" spans="4:4" x14ac:dyDescent="0.25">
      <c r="D1797" s="69"/>
    </row>
    <row r="1798" spans="4:4" x14ac:dyDescent="0.25">
      <c r="D1798" s="69"/>
    </row>
    <row r="1799" spans="4:4" x14ac:dyDescent="0.25">
      <c r="D1799" s="69"/>
    </row>
    <row r="1800" spans="4:4" x14ac:dyDescent="0.25">
      <c r="D1800" s="69"/>
    </row>
    <row r="1801" spans="4:4" x14ac:dyDescent="0.25">
      <c r="D1801" s="69"/>
    </row>
    <row r="1802" spans="4:4" x14ac:dyDescent="0.25">
      <c r="D1802" s="69"/>
    </row>
    <row r="1803" spans="4:4" x14ac:dyDescent="0.25">
      <c r="D1803" s="69"/>
    </row>
    <row r="1804" spans="4:4" x14ac:dyDescent="0.25">
      <c r="D1804" s="69"/>
    </row>
    <row r="1805" spans="4:4" x14ac:dyDescent="0.25">
      <c r="D1805" s="69"/>
    </row>
    <row r="1806" spans="4:4" x14ac:dyDescent="0.25">
      <c r="D1806" s="69"/>
    </row>
    <row r="1807" spans="4:4" x14ac:dyDescent="0.25">
      <c r="D1807" s="69"/>
    </row>
    <row r="1808" spans="4:4" x14ac:dyDescent="0.25">
      <c r="D1808" s="69"/>
    </row>
    <row r="1809" spans="4:4" x14ac:dyDescent="0.25">
      <c r="D1809" s="69"/>
    </row>
    <row r="1810" spans="4:4" x14ac:dyDescent="0.25">
      <c r="D1810" s="69"/>
    </row>
    <row r="1811" spans="4:4" x14ac:dyDescent="0.25">
      <c r="D1811" s="69"/>
    </row>
    <row r="1812" spans="4:4" x14ac:dyDescent="0.25">
      <c r="D1812" s="69"/>
    </row>
    <row r="1813" spans="4:4" x14ac:dyDescent="0.25">
      <c r="D1813" s="69"/>
    </row>
    <row r="1814" spans="4:4" x14ac:dyDescent="0.25">
      <c r="D1814" s="69"/>
    </row>
    <row r="1815" spans="4:4" x14ac:dyDescent="0.25">
      <c r="D1815" s="69"/>
    </row>
    <row r="1816" spans="4:4" x14ac:dyDescent="0.25">
      <c r="D1816" s="69"/>
    </row>
    <row r="1817" spans="4:4" x14ac:dyDescent="0.25">
      <c r="D1817" s="69"/>
    </row>
    <row r="1818" spans="4:4" x14ac:dyDescent="0.25">
      <c r="D1818" s="69"/>
    </row>
    <row r="1819" spans="4:4" x14ac:dyDescent="0.25">
      <c r="D1819" s="69"/>
    </row>
    <row r="1820" spans="4:4" x14ac:dyDescent="0.25">
      <c r="D1820" s="69"/>
    </row>
    <row r="1821" spans="4:4" x14ac:dyDescent="0.25">
      <c r="D1821" s="69"/>
    </row>
    <row r="1822" spans="4:4" x14ac:dyDescent="0.25">
      <c r="D1822" s="69"/>
    </row>
    <row r="1823" spans="4:4" x14ac:dyDescent="0.25">
      <c r="D1823" s="69"/>
    </row>
    <row r="1824" spans="4:4" x14ac:dyDescent="0.25">
      <c r="D1824" s="69"/>
    </row>
    <row r="1825" spans="4:4" x14ac:dyDescent="0.25">
      <c r="D1825" s="69"/>
    </row>
    <row r="1826" spans="4:4" x14ac:dyDescent="0.25">
      <c r="D1826" s="69"/>
    </row>
    <row r="1827" spans="4:4" x14ac:dyDescent="0.25">
      <c r="D1827" s="69"/>
    </row>
    <row r="1828" spans="4:4" x14ac:dyDescent="0.25">
      <c r="D1828" s="69"/>
    </row>
    <row r="1829" spans="4:4" x14ac:dyDescent="0.25">
      <c r="D1829" s="69"/>
    </row>
    <row r="1830" spans="4:4" x14ac:dyDescent="0.25">
      <c r="D1830" s="69"/>
    </row>
    <row r="1831" spans="4:4" x14ac:dyDescent="0.25">
      <c r="D1831" s="69"/>
    </row>
    <row r="1832" spans="4:4" x14ac:dyDescent="0.25">
      <c r="D1832" s="69"/>
    </row>
    <row r="1833" spans="4:4" x14ac:dyDescent="0.25">
      <c r="D1833" s="69"/>
    </row>
    <row r="1834" spans="4:4" x14ac:dyDescent="0.25">
      <c r="D1834" s="69"/>
    </row>
    <row r="1835" spans="4:4" x14ac:dyDescent="0.25">
      <c r="D1835" s="69"/>
    </row>
    <row r="1836" spans="4:4" x14ac:dyDescent="0.25">
      <c r="D1836" s="69"/>
    </row>
    <row r="1837" spans="4:4" x14ac:dyDescent="0.25">
      <c r="D1837" s="69"/>
    </row>
    <row r="1838" spans="4:4" x14ac:dyDescent="0.25">
      <c r="D1838" s="69"/>
    </row>
    <row r="1839" spans="4:4" x14ac:dyDescent="0.25">
      <c r="D1839" s="69"/>
    </row>
    <row r="1840" spans="4:4" x14ac:dyDescent="0.25">
      <c r="D1840" s="69"/>
    </row>
    <row r="1841" spans="4:4" x14ac:dyDescent="0.25">
      <c r="D1841" s="69"/>
    </row>
    <row r="1842" spans="4:4" x14ac:dyDescent="0.25">
      <c r="D1842" s="69"/>
    </row>
    <row r="1843" spans="4:4" x14ac:dyDescent="0.25">
      <c r="D1843" s="69"/>
    </row>
    <row r="1844" spans="4:4" x14ac:dyDescent="0.25">
      <c r="D1844" s="69"/>
    </row>
    <row r="1845" spans="4:4" x14ac:dyDescent="0.25">
      <c r="D1845" s="69"/>
    </row>
    <row r="1846" spans="4:4" x14ac:dyDescent="0.25">
      <c r="D1846" s="69"/>
    </row>
    <row r="1847" spans="4:4" x14ac:dyDescent="0.25">
      <c r="D1847" s="69"/>
    </row>
    <row r="1848" spans="4:4" x14ac:dyDescent="0.25">
      <c r="D1848" s="69"/>
    </row>
    <row r="1849" spans="4:4" x14ac:dyDescent="0.25">
      <c r="D1849" s="69"/>
    </row>
    <row r="1850" spans="4:4" x14ac:dyDescent="0.25">
      <c r="D1850" s="69"/>
    </row>
    <row r="1851" spans="4:4" x14ac:dyDescent="0.25">
      <c r="D1851" s="69"/>
    </row>
    <row r="1852" spans="4:4" x14ac:dyDescent="0.25">
      <c r="D1852" s="69"/>
    </row>
    <row r="1853" spans="4:4" x14ac:dyDescent="0.25">
      <c r="D1853" s="69"/>
    </row>
    <row r="1854" spans="4:4" x14ac:dyDescent="0.25">
      <c r="D1854" s="69"/>
    </row>
    <row r="1855" spans="4:4" x14ac:dyDescent="0.25">
      <c r="D1855" s="69"/>
    </row>
    <row r="1856" spans="4:4" x14ac:dyDescent="0.25">
      <c r="D1856" s="69"/>
    </row>
    <row r="1857" spans="4:4" x14ac:dyDescent="0.25">
      <c r="D1857" s="69"/>
    </row>
    <row r="1858" spans="4:4" x14ac:dyDescent="0.25">
      <c r="D1858" s="69"/>
    </row>
    <row r="1859" spans="4:4" x14ac:dyDescent="0.25">
      <c r="D1859" s="69"/>
    </row>
    <row r="1860" spans="4:4" x14ac:dyDescent="0.25">
      <c r="D1860" s="69"/>
    </row>
    <row r="1861" spans="4:4" x14ac:dyDescent="0.25">
      <c r="D1861" s="69"/>
    </row>
    <row r="1862" spans="4:4" x14ac:dyDescent="0.25">
      <c r="D1862" s="69"/>
    </row>
    <row r="1863" spans="4:4" x14ac:dyDescent="0.25">
      <c r="D1863" s="69"/>
    </row>
    <row r="1864" spans="4:4" x14ac:dyDescent="0.25">
      <c r="D1864" s="69"/>
    </row>
    <row r="1865" spans="4:4" x14ac:dyDescent="0.25">
      <c r="D1865" s="69"/>
    </row>
    <row r="1866" spans="4:4" x14ac:dyDescent="0.25">
      <c r="D1866" s="69"/>
    </row>
    <row r="1867" spans="4:4" x14ac:dyDescent="0.25">
      <c r="D1867" s="69"/>
    </row>
    <row r="1868" spans="4:4" x14ac:dyDescent="0.25">
      <c r="D1868" s="69"/>
    </row>
    <row r="1869" spans="4:4" x14ac:dyDescent="0.25">
      <c r="D1869" s="69"/>
    </row>
    <row r="1870" spans="4:4" x14ac:dyDescent="0.25">
      <c r="D1870" s="69"/>
    </row>
    <row r="1871" spans="4:4" x14ac:dyDescent="0.25">
      <c r="D1871" s="69"/>
    </row>
    <row r="1872" spans="4:4" x14ac:dyDescent="0.25">
      <c r="D1872" s="69"/>
    </row>
    <row r="1873" spans="4:4" x14ac:dyDescent="0.25">
      <c r="D1873" s="69"/>
    </row>
    <row r="1874" spans="4:4" x14ac:dyDescent="0.25">
      <c r="D1874" s="69"/>
    </row>
    <row r="1875" spans="4:4" x14ac:dyDescent="0.25">
      <c r="D1875" s="69"/>
    </row>
    <row r="1876" spans="4:4" x14ac:dyDescent="0.25">
      <c r="D1876" s="69"/>
    </row>
    <row r="1877" spans="4:4" x14ac:dyDescent="0.25">
      <c r="D1877" s="69"/>
    </row>
    <row r="1878" spans="4:4" x14ac:dyDescent="0.25">
      <c r="D1878" s="69"/>
    </row>
    <row r="1879" spans="4:4" x14ac:dyDescent="0.25">
      <c r="D1879" s="69"/>
    </row>
    <row r="1880" spans="4:4" x14ac:dyDescent="0.25">
      <c r="D1880" s="69"/>
    </row>
    <row r="1881" spans="4:4" x14ac:dyDescent="0.25">
      <c r="D1881" s="69"/>
    </row>
    <row r="1882" spans="4:4" x14ac:dyDescent="0.25">
      <c r="D1882" s="69"/>
    </row>
    <row r="1883" spans="4:4" x14ac:dyDescent="0.25">
      <c r="D1883" s="69"/>
    </row>
    <row r="1884" spans="4:4" x14ac:dyDescent="0.25">
      <c r="D1884" s="69"/>
    </row>
    <row r="1885" spans="4:4" x14ac:dyDescent="0.25">
      <c r="D1885" s="69"/>
    </row>
    <row r="1886" spans="4:4" x14ac:dyDescent="0.25">
      <c r="D1886" s="69"/>
    </row>
    <row r="1887" spans="4:4" x14ac:dyDescent="0.25">
      <c r="D1887" s="69"/>
    </row>
    <row r="1888" spans="4:4" x14ac:dyDescent="0.25">
      <c r="D1888" s="69"/>
    </row>
    <row r="1889" spans="4:4" x14ac:dyDescent="0.25">
      <c r="D1889" s="69"/>
    </row>
    <row r="1890" spans="4:4" x14ac:dyDescent="0.25">
      <c r="D1890" s="69"/>
    </row>
    <row r="1891" spans="4:4" x14ac:dyDescent="0.25">
      <c r="D1891" s="69"/>
    </row>
    <row r="1892" spans="4:4" x14ac:dyDescent="0.25">
      <c r="D1892" s="69"/>
    </row>
    <row r="1893" spans="4:4" x14ac:dyDescent="0.25">
      <c r="D1893" s="69"/>
    </row>
    <row r="1894" spans="4:4" x14ac:dyDescent="0.25">
      <c r="D1894" s="69"/>
    </row>
    <row r="1895" spans="4:4" x14ac:dyDescent="0.25">
      <c r="D1895" s="69"/>
    </row>
    <row r="1896" spans="4:4" x14ac:dyDescent="0.25">
      <c r="D1896" s="69"/>
    </row>
    <row r="1897" spans="4:4" x14ac:dyDescent="0.25">
      <c r="D1897" s="69"/>
    </row>
    <row r="1898" spans="4:4" x14ac:dyDescent="0.25">
      <c r="D1898" s="69"/>
    </row>
    <row r="1899" spans="4:4" x14ac:dyDescent="0.25">
      <c r="D1899" s="69"/>
    </row>
    <row r="1900" spans="4:4" x14ac:dyDescent="0.25">
      <c r="D1900" s="69"/>
    </row>
    <row r="1901" spans="4:4" x14ac:dyDescent="0.25">
      <c r="D1901" s="69"/>
    </row>
    <row r="1902" spans="4:4" x14ac:dyDescent="0.25">
      <c r="D1902" s="69"/>
    </row>
    <row r="1903" spans="4:4" x14ac:dyDescent="0.25">
      <c r="D1903" s="69"/>
    </row>
    <row r="1904" spans="4:4" x14ac:dyDescent="0.25">
      <c r="D1904" s="69"/>
    </row>
    <row r="1905" spans="4:4" x14ac:dyDescent="0.25">
      <c r="D1905" s="69"/>
    </row>
    <row r="1906" spans="4:4" x14ac:dyDescent="0.25">
      <c r="D1906" s="69"/>
    </row>
    <row r="1907" spans="4:4" x14ac:dyDescent="0.25">
      <c r="D1907" s="69"/>
    </row>
    <row r="1908" spans="4:4" x14ac:dyDescent="0.25">
      <c r="D1908" s="69"/>
    </row>
    <row r="1909" spans="4:4" x14ac:dyDescent="0.25">
      <c r="D1909" s="69"/>
    </row>
    <row r="1910" spans="4:4" x14ac:dyDescent="0.25">
      <c r="D1910" s="69"/>
    </row>
    <row r="1911" spans="4:4" x14ac:dyDescent="0.25">
      <c r="D1911" s="69"/>
    </row>
    <row r="1912" spans="4:4" x14ac:dyDescent="0.25">
      <c r="D1912" s="69"/>
    </row>
    <row r="1913" spans="4:4" x14ac:dyDescent="0.25">
      <c r="D1913" s="69"/>
    </row>
    <row r="1914" spans="4:4" x14ac:dyDescent="0.25">
      <c r="D1914" s="69"/>
    </row>
    <row r="1915" spans="4:4" x14ac:dyDescent="0.25">
      <c r="D1915" s="69"/>
    </row>
    <row r="1916" spans="4:4" x14ac:dyDescent="0.25">
      <c r="D1916" s="69"/>
    </row>
    <row r="1917" spans="4:4" x14ac:dyDescent="0.25">
      <c r="D1917" s="69"/>
    </row>
    <row r="1918" spans="4:4" x14ac:dyDescent="0.25">
      <c r="D1918" s="69"/>
    </row>
    <row r="1919" spans="4:4" x14ac:dyDescent="0.25">
      <c r="D1919" s="69"/>
    </row>
    <row r="1920" spans="4:4" x14ac:dyDescent="0.25">
      <c r="D1920" s="69"/>
    </row>
    <row r="1921" spans="4:4" x14ac:dyDescent="0.25">
      <c r="D1921" s="69"/>
    </row>
    <row r="1922" spans="4:4" x14ac:dyDescent="0.25">
      <c r="D1922" s="69"/>
    </row>
    <row r="1923" spans="4:4" x14ac:dyDescent="0.25">
      <c r="D1923" s="69"/>
    </row>
    <row r="1924" spans="4:4" x14ac:dyDescent="0.25">
      <c r="D1924" s="69"/>
    </row>
    <row r="1925" spans="4:4" x14ac:dyDescent="0.25">
      <c r="D1925" s="69"/>
    </row>
    <row r="1926" spans="4:4" x14ac:dyDescent="0.25">
      <c r="D1926" s="69"/>
    </row>
    <row r="1927" spans="4:4" x14ac:dyDescent="0.25">
      <c r="D1927" s="69"/>
    </row>
    <row r="1928" spans="4:4" x14ac:dyDescent="0.25">
      <c r="D1928" s="69"/>
    </row>
    <row r="1929" spans="4:4" x14ac:dyDescent="0.25">
      <c r="D1929" s="69"/>
    </row>
    <row r="1930" spans="4:4" x14ac:dyDescent="0.25">
      <c r="D1930" s="69"/>
    </row>
    <row r="1931" spans="4:4" x14ac:dyDescent="0.25">
      <c r="D1931" s="69"/>
    </row>
    <row r="1932" spans="4:4" x14ac:dyDescent="0.25">
      <c r="D1932" s="69"/>
    </row>
    <row r="1933" spans="4:4" x14ac:dyDescent="0.25">
      <c r="D1933" s="69"/>
    </row>
    <row r="1934" spans="4:4" x14ac:dyDescent="0.25">
      <c r="D1934" s="69"/>
    </row>
    <row r="1935" spans="4:4" x14ac:dyDescent="0.25">
      <c r="D1935" s="69"/>
    </row>
    <row r="1936" spans="4:4" x14ac:dyDescent="0.25">
      <c r="D1936" s="69"/>
    </row>
    <row r="1937" spans="4:4" x14ac:dyDescent="0.25">
      <c r="D1937" s="69"/>
    </row>
    <row r="1938" spans="4:4" x14ac:dyDescent="0.25">
      <c r="D1938" s="69"/>
    </row>
    <row r="1939" spans="4:4" x14ac:dyDescent="0.25">
      <c r="D1939" s="69"/>
    </row>
    <row r="1940" spans="4:4" x14ac:dyDescent="0.25">
      <c r="D1940" s="69"/>
    </row>
    <row r="1941" spans="4:4" x14ac:dyDescent="0.25">
      <c r="D1941" s="69"/>
    </row>
    <row r="1942" spans="4:4" x14ac:dyDescent="0.25">
      <c r="D1942" s="69"/>
    </row>
    <row r="1943" spans="4:4" x14ac:dyDescent="0.25">
      <c r="D1943" s="69"/>
    </row>
    <row r="1944" spans="4:4" x14ac:dyDescent="0.25">
      <c r="D1944" s="69"/>
    </row>
    <row r="1945" spans="4:4" x14ac:dyDescent="0.25">
      <c r="D1945" s="69"/>
    </row>
    <row r="1946" spans="4:4" x14ac:dyDescent="0.25">
      <c r="D1946" s="69"/>
    </row>
    <row r="1947" spans="4:4" x14ac:dyDescent="0.25">
      <c r="D1947" s="69"/>
    </row>
    <row r="1948" spans="4:4" x14ac:dyDescent="0.25">
      <c r="D1948" s="69"/>
    </row>
    <row r="1949" spans="4:4" x14ac:dyDescent="0.25">
      <c r="D1949" s="69"/>
    </row>
    <row r="1950" spans="4:4" x14ac:dyDescent="0.25">
      <c r="D1950" s="69"/>
    </row>
    <row r="1951" spans="4:4" x14ac:dyDescent="0.25">
      <c r="D1951" s="69"/>
    </row>
    <row r="1952" spans="4:4" x14ac:dyDescent="0.25">
      <c r="D1952" s="69"/>
    </row>
    <row r="1953" spans="4:4" x14ac:dyDescent="0.25">
      <c r="D1953" s="69"/>
    </row>
    <row r="1954" spans="4:4" x14ac:dyDescent="0.25">
      <c r="D1954" s="69"/>
    </row>
    <row r="1955" spans="4:4" x14ac:dyDescent="0.25">
      <c r="D1955" s="69"/>
    </row>
    <row r="1956" spans="4:4" x14ac:dyDescent="0.25">
      <c r="D1956" s="69"/>
    </row>
    <row r="1957" spans="4:4" x14ac:dyDescent="0.25">
      <c r="D1957" s="69"/>
    </row>
    <row r="1958" spans="4:4" x14ac:dyDescent="0.25">
      <c r="D1958" s="69"/>
    </row>
    <row r="1959" spans="4:4" x14ac:dyDescent="0.25">
      <c r="D1959" s="69"/>
    </row>
    <row r="1960" spans="4:4" x14ac:dyDescent="0.25">
      <c r="D1960" s="69"/>
    </row>
    <row r="1961" spans="4:4" x14ac:dyDescent="0.25">
      <c r="D1961" s="69"/>
    </row>
    <row r="1962" spans="4:4" x14ac:dyDescent="0.25">
      <c r="D1962" s="69"/>
    </row>
    <row r="1963" spans="4:4" x14ac:dyDescent="0.25">
      <c r="D1963" s="69"/>
    </row>
    <row r="1964" spans="4:4" x14ac:dyDescent="0.25">
      <c r="D1964" s="69"/>
    </row>
    <row r="1965" spans="4:4" x14ac:dyDescent="0.25">
      <c r="D1965" s="69"/>
    </row>
    <row r="1966" spans="4:4" x14ac:dyDescent="0.25">
      <c r="D1966" s="69"/>
    </row>
    <row r="1967" spans="4:4" x14ac:dyDescent="0.25">
      <c r="D1967" s="69"/>
    </row>
    <row r="1968" spans="4:4" x14ac:dyDescent="0.25">
      <c r="D1968" s="69"/>
    </row>
    <row r="1969" spans="4:4" x14ac:dyDescent="0.25">
      <c r="D1969" s="69"/>
    </row>
    <row r="1970" spans="4:4" x14ac:dyDescent="0.25">
      <c r="D1970" s="69"/>
    </row>
    <row r="1971" spans="4:4" x14ac:dyDescent="0.25">
      <c r="D1971" s="69"/>
    </row>
    <row r="1972" spans="4:4" x14ac:dyDescent="0.25">
      <c r="D1972" s="69"/>
    </row>
    <row r="1973" spans="4:4" x14ac:dyDescent="0.25">
      <c r="D1973" s="69"/>
    </row>
    <row r="1974" spans="4:4" x14ac:dyDescent="0.25">
      <c r="D1974" s="69"/>
    </row>
    <row r="1975" spans="4:4" x14ac:dyDescent="0.25">
      <c r="D1975" s="69"/>
    </row>
    <row r="1976" spans="4:4" x14ac:dyDescent="0.25">
      <c r="D1976" s="69"/>
    </row>
    <row r="1977" spans="4:4" x14ac:dyDescent="0.25">
      <c r="D1977" s="69"/>
    </row>
    <row r="1978" spans="4:4" x14ac:dyDescent="0.25">
      <c r="D1978" s="69"/>
    </row>
    <row r="1979" spans="4:4" x14ac:dyDescent="0.25">
      <c r="D1979" s="69"/>
    </row>
    <row r="1980" spans="4:4" x14ac:dyDescent="0.25">
      <c r="D1980" s="69"/>
    </row>
    <row r="1981" spans="4:4" x14ac:dyDescent="0.25">
      <c r="D1981" s="69"/>
    </row>
    <row r="1982" spans="4:4" x14ac:dyDescent="0.25">
      <c r="D1982" s="69"/>
    </row>
    <row r="1983" spans="4:4" x14ac:dyDescent="0.25">
      <c r="D1983" s="69"/>
    </row>
    <row r="1984" spans="4:4" x14ac:dyDescent="0.25">
      <c r="D1984" s="69"/>
    </row>
    <row r="1985" spans="4:4" x14ac:dyDescent="0.25">
      <c r="D1985" s="69"/>
    </row>
    <row r="1986" spans="4:4" x14ac:dyDescent="0.25">
      <c r="D1986" s="69"/>
    </row>
    <row r="1987" spans="4:4" x14ac:dyDescent="0.25">
      <c r="D1987" s="69"/>
    </row>
    <row r="1988" spans="4:4" x14ac:dyDescent="0.25">
      <c r="D1988" s="69"/>
    </row>
    <row r="1989" spans="4:4" x14ac:dyDescent="0.25">
      <c r="D1989" s="69"/>
    </row>
    <row r="1990" spans="4:4" x14ac:dyDescent="0.25">
      <c r="D1990" s="69"/>
    </row>
    <row r="1991" spans="4:4" x14ac:dyDescent="0.25">
      <c r="D1991" s="69"/>
    </row>
    <row r="1992" spans="4:4" x14ac:dyDescent="0.25">
      <c r="D1992" s="69"/>
    </row>
    <row r="1993" spans="4:4" x14ac:dyDescent="0.25">
      <c r="D1993" s="69"/>
    </row>
    <row r="1994" spans="4:4" x14ac:dyDescent="0.25">
      <c r="D1994" s="69"/>
    </row>
    <row r="1995" spans="4:4" x14ac:dyDescent="0.25">
      <c r="D1995" s="69"/>
    </row>
    <row r="1996" spans="4:4" x14ac:dyDescent="0.25">
      <c r="D1996" s="69"/>
    </row>
    <row r="1997" spans="4:4" x14ac:dyDescent="0.25">
      <c r="D1997" s="69"/>
    </row>
    <row r="1998" spans="4:4" x14ac:dyDescent="0.25">
      <c r="D1998" s="69"/>
    </row>
    <row r="1999" spans="4:4" x14ac:dyDescent="0.25">
      <c r="D1999" s="69"/>
    </row>
    <row r="2000" spans="4:4" x14ac:dyDescent="0.25">
      <c r="D2000" s="69"/>
    </row>
    <row r="2001" spans="4:4" x14ac:dyDescent="0.25">
      <c r="D2001" s="69"/>
    </row>
    <row r="2002" spans="4:4" x14ac:dyDescent="0.25">
      <c r="D2002" s="69"/>
    </row>
    <row r="2003" spans="4:4" x14ac:dyDescent="0.25">
      <c r="D2003" s="69"/>
    </row>
    <row r="2004" spans="4:4" x14ac:dyDescent="0.25">
      <c r="D2004" s="69"/>
    </row>
    <row r="2005" spans="4:4" x14ac:dyDescent="0.25">
      <c r="D2005" s="69"/>
    </row>
    <row r="2006" spans="4:4" x14ac:dyDescent="0.25">
      <c r="D2006" s="69"/>
    </row>
    <row r="2007" spans="4:4" x14ac:dyDescent="0.25">
      <c r="D2007" s="69"/>
    </row>
    <row r="2008" spans="4:4" x14ac:dyDescent="0.25">
      <c r="D2008" s="69"/>
    </row>
    <row r="2009" spans="4:4" x14ac:dyDescent="0.25">
      <c r="D2009" s="69"/>
    </row>
    <row r="2010" spans="4:4" x14ac:dyDescent="0.25">
      <c r="D2010" s="69"/>
    </row>
    <row r="2011" spans="4:4" x14ac:dyDescent="0.25">
      <c r="D2011" s="69"/>
    </row>
    <row r="2012" spans="4:4" x14ac:dyDescent="0.25">
      <c r="D2012" s="69"/>
    </row>
    <row r="2013" spans="4:4" x14ac:dyDescent="0.25">
      <c r="D2013" s="69"/>
    </row>
    <row r="2014" spans="4:4" x14ac:dyDescent="0.25">
      <c r="D2014" s="69"/>
    </row>
    <row r="2015" spans="4:4" x14ac:dyDescent="0.25">
      <c r="D2015" s="69"/>
    </row>
    <row r="2016" spans="4:4" x14ac:dyDescent="0.25">
      <c r="D2016" s="69"/>
    </row>
    <row r="2017" spans="4:4" x14ac:dyDescent="0.25">
      <c r="D2017" s="69"/>
    </row>
    <row r="2018" spans="4:4" x14ac:dyDescent="0.25">
      <c r="D2018" s="69"/>
    </row>
    <row r="2019" spans="4:4" x14ac:dyDescent="0.25">
      <c r="D2019" s="69"/>
    </row>
    <row r="2020" spans="4:4" x14ac:dyDescent="0.25">
      <c r="D2020" s="69"/>
    </row>
    <row r="2021" spans="4:4" x14ac:dyDescent="0.25">
      <c r="D2021" s="69"/>
    </row>
    <row r="2022" spans="4:4" x14ac:dyDescent="0.25">
      <c r="D2022" s="69"/>
    </row>
    <row r="2023" spans="4:4" x14ac:dyDescent="0.25">
      <c r="D2023" s="69"/>
    </row>
    <row r="2024" spans="4:4" x14ac:dyDescent="0.25">
      <c r="D2024" s="69"/>
    </row>
    <row r="2025" spans="4:4" x14ac:dyDescent="0.25">
      <c r="D2025" s="69"/>
    </row>
    <row r="2026" spans="4:4" x14ac:dyDescent="0.25">
      <c r="D2026" s="69"/>
    </row>
    <row r="2027" spans="4:4" x14ac:dyDescent="0.25">
      <c r="D2027" s="69"/>
    </row>
    <row r="2028" spans="4:4" x14ac:dyDescent="0.25">
      <c r="D2028" s="69"/>
    </row>
    <row r="2029" spans="4:4" x14ac:dyDescent="0.25">
      <c r="D2029" s="69"/>
    </row>
    <row r="2030" spans="4:4" x14ac:dyDescent="0.25">
      <c r="D2030" s="69"/>
    </row>
    <row r="2031" spans="4:4" x14ac:dyDescent="0.25">
      <c r="D2031" s="69"/>
    </row>
    <row r="2032" spans="4:4" x14ac:dyDescent="0.25">
      <c r="D2032" s="69"/>
    </row>
    <row r="2033" spans="4:4" x14ac:dyDescent="0.25">
      <c r="D2033" s="69"/>
    </row>
    <row r="2034" spans="4:4" x14ac:dyDescent="0.25">
      <c r="D2034" s="69"/>
    </row>
    <row r="2035" spans="4:4" x14ac:dyDescent="0.25">
      <c r="D2035" s="69"/>
    </row>
    <row r="2036" spans="4:4" x14ac:dyDescent="0.25">
      <c r="D2036" s="69"/>
    </row>
    <row r="2037" spans="4:4" x14ac:dyDescent="0.25">
      <c r="D2037" s="69"/>
    </row>
    <row r="2038" spans="4:4" x14ac:dyDescent="0.25">
      <c r="D2038" s="69"/>
    </row>
    <row r="2039" spans="4:4" x14ac:dyDescent="0.25">
      <c r="D2039" s="69"/>
    </row>
    <row r="2040" spans="4:4" x14ac:dyDescent="0.25">
      <c r="D2040" s="69"/>
    </row>
    <row r="2041" spans="4:4" x14ac:dyDescent="0.25">
      <c r="D2041" s="69"/>
    </row>
    <row r="2042" spans="4:4" x14ac:dyDescent="0.25">
      <c r="D2042" s="69"/>
    </row>
    <row r="2043" spans="4:4" x14ac:dyDescent="0.25">
      <c r="D2043" s="69"/>
    </row>
    <row r="2044" spans="4:4" x14ac:dyDescent="0.25">
      <c r="D2044" s="69"/>
    </row>
    <row r="2045" spans="4:4" x14ac:dyDescent="0.25">
      <c r="D2045" s="69"/>
    </row>
    <row r="2046" spans="4:4" x14ac:dyDescent="0.25">
      <c r="D2046" s="69"/>
    </row>
    <row r="2047" spans="4:4" x14ac:dyDescent="0.25">
      <c r="D2047" s="69"/>
    </row>
    <row r="2048" spans="4:4" x14ac:dyDescent="0.25">
      <c r="D2048" s="69"/>
    </row>
    <row r="2049" spans="4:4" x14ac:dyDescent="0.25">
      <c r="D2049" s="69"/>
    </row>
    <row r="2050" spans="4:4" x14ac:dyDescent="0.25">
      <c r="D2050" s="69"/>
    </row>
    <row r="2051" spans="4:4" x14ac:dyDescent="0.25">
      <c r="D2051" s="69"/>
    </row>
    <row r="2052" spans="4:4" x14ac:dyDescent="0.25">
      <c r="D2052" s="69"/>
    </row>
    <row r="2053" spans="4:4" x14ac:dyDescent="0.25">
      <c r="D2053" s="69"/>
    </row>
    <row r="2054" spans="4:4" x14ac:dyDescent="0.25">
      <c r="D2054" s="69"/>
    </row>
    <row r="2055" spans="4:4" x14ac:dyDescent="0.25">
      <c r="D2055" s="69"/>
    </row>
    <row r="2056" spans="4:4" x14ac:dyDescent="0.25">
      <c r="D2056" s="69"/>
    </row>
    <row r="2057" spans="4:4" x14ac:dyDescent="0.25">
      <c r="D2057" s="69"/>
    </row>
    <row r="2058" spans="4:4" x14ac:dyDescent="0.25">
      <c r="D2058" s="69"/>
    </row>
    <row r="2059" spans="4:4" x14ac:dyDescent="0.25">
      <c r="D2059" s="69"/>
    </row>
    <row r="2060" spans="4:4" x14ac:dyDescent="0.25">
      <c r="D2060" s="69"/>
    </row>
    <row r="2061" spans="4:4" x14ac:dyDescent="0.25">
      <c r="D2061" s="69"/>
    </row>
    <row r="2062" spans="4:4" x14ac:dyDescent="0.25">
      <c r="D2062" s="69"/>
    </row>
    <row r="2063" spans="4:4" x14ac:dyDescent="0.25">
      <c r="D2063" s="69"/>
    </row>
    <row r="2064" spans="4:4" x14ac:dyDescent="0.25">
      <c r="D2064" s="69"/>
    </row>
    <row r="2065" spans="4:4" x14ac:dyDescent="0.25">
      <c r="D2065" s="69"/>
    </row>
    <row r="2066" spans="4:4" x14ac:dyDescent="0.25">
      <c r="D2066" s="69"/>
    </row>
    <row r="2067" spans="4:4" x14ac:dyDescent="0.25">
      <c r="D2067" s="69"/>
    </row>
    <row r="2068" spans="4:4" x14ac:dyDescent="0.25">
      <c r="D2068" s="69"/>
    </row>
    <row r="2069" spans="4:4" x14ac:dyDescent="0.25">
      <c r="D2069" s="69"/>
    </row>
    <row r="2070" spans="4:4" x14ac:dyDescent="0.25">
      <c r="D2070" s="69"/>
    </row>
    <row r="2071" spans="4:4" x14ac:dyDescent="0.25">
      <c r="D2071" s="69"/>
    </row>
    <row r="2072" spans="4:4" x14ac:dyDescent="0.25">
      <c r="D2072" s="69"/>
    </row>
    <row r="2073" spans="4:4" x14ac:dyDescent="0.25">
      <c r="D2073" s="69"/>
    </row>
    <row r="2074" spans="4:4" x14ac:dyDescent="0.25">
      <c r="D2074" s="69"/>
    </row>
    <row r="2075" spans="4:4" x14ac:dyDescent="0.25">
      <c r="D2075" s="69"/>
    </row>
    <row r="2076" spans="4:4" x14ac:dyDescent="0.25">
      <c r="D2076" s="69"/>
    </row>
    <row r="2077" spans="4:4" x14ac:dyDescent="0.25">
      <c r="D2077" s="69"/>
    </row>
    <row r="2078" spans="4:4" x14ac:dyDescent="0.25">
      <c r="D2078" s="69"/>
    </row>
    <row r="2079" spans="4:4" x14ac:dyDescent="0.25">
      <c r="D2079" s="69"/>
    </row>
    <row r="2080" spans="4:4" x14ac:dyDescent="0.25">
      <c r="D2080" s="69"/>
    </row>
    <row r="2081" spans="4:4" x14ac:dyDescent="0.25">
      <c r="D2081" s="69"/>
    </row>
    <row r="2082" spans="4:4" x14ac:dyDescent="0.25">
      <c r="D2082" s="69"/>
    </row>
    <row r="2083" spans="4:4" x14ac:dyDescent="0.25">
      <c r="D2083" s="69"/>
    </row>
    <row r="2084" spans="4:4" x14ac:dyDescent="0.25">
      <c r="D2084" s="69"/>
    </row>
    <row r="2085" spans="4:4" x14ac:dyDescent="0.25">
      <c r="D2085" s="69"/>
    </row>
    <row r="2086" spans="4:4" x14ac:dyDescent="0.25">
      <c r="D2086" s="69"/>
    </row>
    <row r="2087" spans="4:4" x14ac:dyDescent="0.25">
      <c r="D2087" s="69"/>
    </row>
    <row r="2088" spans="4:4" x14ac:dyDescent="0.25">
      <c r="D2088" s="69"/>
    </row>
    <row r="2089" spans="4:4" x14ac:dyDescent="0.25">
      <c r="D2089" s="69"/>
    </row>
    <row r="2090" spans="4:4" x14ac:dyDescent="0.25">
      <c r="D2090" s="69"/>
    </row>
    <row r="2091" spans="4:4" x14ac:dyDescent="0.25">
      <c r="D2091" s="69"/>
    </row>
    <row r="2092" spans="4:4" x14ac:dyDescent="0.25">
      <c r="D2092" s="69"/>
    </row>
    <row r="2093" spans="4:4" x14ac:dyDescent="0.25">
      <c r="D2093" s="69"/>
    </row>
    <row r="2094" spans="4:4" x14ac:dyDescent="0.25">
      <c r="D2094" s="69"/>
    </row>
    <row r="2095" spans="4:4" x14ac:dyDescent="0.25">
      <c r="D2095" s="69"/>
    </row>
    <row r="2096" spans="4:4" x14ac:dyDescent="0.25">
      <c r="D2096" s="69"/>
    </row>
    <row r="2097" spans="4:4" x14ac:dyDescent="0.25">
      <c r="D2097" s="69"/>
    </row>
    <row r="2098" spans="4:4" x14ac:dyDescent="0.25">
      <c r="D2098" s="69"/>
    </row>
    <row r="2099" spans="4:4" x14ac:dyDescent="0.25">
      <c r="D2099" s="69"/>
    </row>
    <row r="2100" spans="4:4" x14ac:dyDescent="0.25">
      <c r="D2100" s="69"/>
    </row>
    <row r="2101" spans="4:4" x14ac:dyDescent="0.25">
      <c r="D2101" s="69"/>
    </row>
    <row r="2102" spans="4:4" x14ac:dyDescent="0.25">
      <c r="D2102" s="69"/>
    </row>
    <row r="2103" spans="4:4" x14ac:dyDescent="0.25">
      <c r="D2103" s="69"/>
    </row>
    <row r="2104" spans="4:4" x14ac:dyDescent="0.25">
      <c r="D2104" s="69"/>
    </row>
    <row r="2105" spans="4:4" x14ac:dyDescent="0.25">
      <c r="D2105" s="69"/>
    </row>
    <row r="2106" spans="4:4" x14ac:dyDescent="0.25">
      <c r="D2106" s="69"/>
    </row>
    <row r="2107" spans="4:4" x14ac:dyDescent="0.25">
      <c r="D2107" s="69"/>
    </row>
    <row r="2108" spans="4:4" x14ac:dyDescent="0.25">
      <c r="D2108" s="69"/>
    </row>
    <row r="2109" spans="4:4" x14ac:dyDescent="0.25">
      <c r="D2109" s="69"/>
    </row>
    <row r="2110" spans="4:4" x14ac:dyDescent="0.25">
      <c r="D2110" s="69"/>
    </row>
    <row r="2111" spans="4:4" x14ac:dyDescent="0.25">
      <c r="D2111" s="69"/>
    </row>
    <row r="2112" spans="4:4" x14ac:dyDescent="0.25">
      <c r="D2112" s="69"/>
    </row>
    <row r="2113" spans="4:4" x14ac:dyDescent="0.25">
      <c r="D2113" s="69"/>
    </row>
    <row r="2114" spans="4:4" x14ac:dyDescent="0.25">
      <c r="D2114" s="69"/>
    </row>
    <row r="2115" spans="4:4" x14ac:dyDescent="0.25">
      <c r="D2115" s="69"/>
    </row>
    <row r="2116" spans="4:4" x14ac:dyDescent="0.25">
      <c r="D2116" s="69"/>
    </row>
    <row r="2117" spans="4:4" x14ac:dyDescent="0.25">
      <c r="D2117" s="69"/>
    </row>
    <row r="2118" spans="4:4" x14ac:dyDescent="0.25">
      <c r="D2118" s="69"/>
    </row>
    <row r="2119" spans="4:4" x14ac:dyDescent="0.25">
      <c r="D2119" s="69"/>
    </row>
    <row r="2120" spans="4:4" x14ac:dyDescent="0.25">
      <c r="D2120" s="69"/>
    </row>
    <row r="2121" spans="4:4" x14ac:dyDescent="0.25">
      <c r="D2121" s="69"/>
    </row>
    <row r="2122" spans="4:4" x14ac:dyDescent="0.25">
      <c r="D2122" s="69"/>
    </row>
    <row r="2123" spans="4:4" x14ac:dyDescent="0.25">
      <c r="D2123" s="69"/>
    </row>
    <row r="2124" spans="4:4" x14ac:dyDescent="0.25">
      <c r="D2124" s="69"/>
    </row>
    <row r="2125" spans="4:4" x14ac:dyDescent="0.25">
      <c r="D2125" s="69"/>
    </row>
    <row r="2126" spans="4:4" x14ac:dyDescent="0.25">
      <c r="D2126" s="69"/>
    </row>
    <row r="2127" spans="4:4" x14ac:dyDescent="0.25">
      <c r="D2127" s="69"/>
    </row>
    <row r="2128" spans="4:4" x14ac:dyDescent="0.25">
      <c r="D2128" s="69"/>
    </row>
    <row r="2129" spans="4:4" x14ac:dyDescent="0.25">
      <c r="D2129" s="69"/>
    </row>
    <row r="2130" spans="4:4" x14ac:dyDescent="0.25">
      <c r="D2130" s="69"/>
    </row>
    <row r="2131" spans="4:4" x14ac:dyDescent="0.25">
      <c r="D2131" s="69"/>
    </row>
    <row r="2132" spans="4:4" x14ac:dyDescent="0.25">
      <c r="D2132" s="69"/>
    </row>
    <row r="2133" spans="4:4" x14ac:dyDescent="0.25">
      <c r="D2133" s="69"/>
    </row>
    <row r="2134" spans="4:4" x14ac:dyDescent="0.25">
      <c r="D2134" s="69"/>
    </row>
    <row r="2135" spans="4:4" x14ac:dyDescent="0.25">
      <c r="D2135" s="69"/>
    </row>
    <row r="2136" spans="4:4" x14ac:dyDescent="0.25">
      <c r="D2136" s="69"/>
    </row>
    <row r="2137" spans="4:4" x14ac:dyDescent="0.25">
      <c r="D2137" s="69"/>
    </row>
    <row r="2138" spans="4:4" x14ac:dyDescent="0.25">
      <c r="D2138" s="69"/>
    </row>
    <row r="2139" spans="4:4" x14ac:dyDescent="0.25">
      <c r="D2139" s="69"/>
    </row>
    <row r="2140" spans="4:4" x14ac:dyDescent="0.25">
      <c r="D2140" s="69"/>
    </row>
    <row r="2141" spans="4:4" x14ac:dyDescent="0.25">
      <c r="D2141" s="69"/>
    </row>
    <row r="2142" spans="4:4" x14ac:dyDescent="0.25">
      <c r="D2142" s="69"/>
    </row>
    <row r="2143" spans="4:4" x14ac:dyDescent="0.25">
      <c r="D2143" s="69"/>
    </row>
    <row r="2144" spans="4:4" x14ac:dyDescent="0.25">
      <c r="D2144" s="69"/>
    </row>
    <row r="2145" spans="4:4" x14ac:dyDescent="0.25">
      <c r="D2145" s="69"/>
    </row>
    <row r="2146" spans="4:4" x14ac:dyDescent="0.25">
      <c r="D2146" s="69"/>
    </row>
    <row r="2147" spans="4:4" x14ac:dyDescent="0.25">
      <c r="D2147" s="69"/>
    </row>
    <row r="2148" spans="4:4" x14ac:dyDescent="0.25">
      <c r="D2148" s="69"/>
    </row>
    <row r="2149" spans="4:4" x14ac:dyDescent="0.25">
      <c r="D2149" s="69"/>
    </row>
    <row r="2150" spans="4:4" x14ac:dyDescent="0.25">
      <c r="D2150" s="69"/>
    </row>
    <row r="2151" spans="4:4" x14ac:dyDescent="0.25">
      <c r="D2151" s="69"/>
    </row>
    <row r="2152" spans="4:4" x14ac:dyDescent="0.25">
      <c r="D2152" s="69"/>
    </row>
    <row r="2153" spans="4:4" x14ac:dyDescent="0.25">
      <c r="D2153" s="69"/>
    </row>
    <row r="2154" spans="4:4" x14ac:dyDescent="0.25">
      <c r="D2154" s="69"/>
    </row>
    <row r="2155" spans="4:4" x14ac:dyDescent="0.25">
      <c r="D2155" s="69"/>
    </row>
    <row r="2156" spans="4:4" x14ac:dyDescent="0.25">
      <c r="D2156" s="69"/>
    </row>
    <row r="2157" spans="4:4" x14ac:dyDescent="0.25">
      <c r="D2157" s="69"/>
    </row>
    <row r="2158" spans="4:4" x14ac:dyDescent="0.25">
      <c r="D2158" s="69"/>
    </row>
    <row r="2159" spans="4:4" x14ac:dyDescent="0.25">
      <c r="D2159" s="69"/>
    </row>
    <row r="2160" spans="4:4" x14ac:dyDescent="0.25">
      <c r="D2160" s="69"/>
    </row>
    <row r="2161" spans="4:4" x14ac:dyDescent="0.25">
      <c r="D2161" s="69"/>
    </row>
    <row r="2162" spans="4:4" x14ac:dyDescent="0.25">
      <c r="D2162" s="69"/>
    </row>
    <row r="2163" spans="4:4" x14ac:dyDescent="0.25">
      <c r="D2163" s="69"/>
    </row>
    <row r="2164" spans="4:4" x14ac:dyDescent="0.25">
      <c r="D2164" s="69"/>
    </row>
    <row r="2165" spans="4:4" x14ac:dyDescent="0.25">
      <c r="D2165" s="69"/>
    </row>
    <row r="2166" spans="4:4" x14ac:dyDescent="0.25">
      <c r="D2166" s="69"/>
    </row>
    <row r="2167" spans="4:4" x14ac:dyDescent="0.25">
      <c r="D2167" s="69"/>
    </row>
    <row r="2168" spans="4:4" x14ac:dyDescent="0.25">
      <c r="D2168" s="69"/>
    </row>
    <row r="2169" spans="4:4" x14ac:dyDescent="0.25">
      <c r="D2169" s="69"/>
    </row>
    <row r="2170" spans="4:4" x14ac:dyDescent="0.25">
      <c r="D2170" s="69"/>
    </row>
    <row r="2171" spans="4:4" x14ac:dyDescent="0.25">
      <c r="D2171" s="69"/>
    </row>
    <row r="2172" spans="4:4" x14ac:dyDescent="0.25">
      <c r="D2172" s="69"/>
    </row>
    <row r="2173" spans="4:4" x14ac:dyDescent="0.25">
      <c r="D2173" s="69"/>
    </row>
    <row r="2174" spans="4:4" x14ac:dyDescent="0.25">
      <c r="D2174" s="69"/>
    </row>
    <row r="2175" spans="4:4" x14ac:dyDescent="0.25">
      <c r="D2175" s="69"/>
    </row>
    <row r="2176" spans="4:4" x14ac:dyDescent="0.25">
      <c r="D2176" s="69"/>
    </row>
    <row r="2177" spans="4:4" x14ac:dyDescent="0.25">
      <c r="D2177" s="69"/>
    </row>
    <row r="2178" spans="4:4" x14ac:dyDescent="0.25">
      <c r="D2178" s="69"/>
    </row>
    <row r="2179" spans="4:4" x14ac:dyDescent="0.25">
      <c r="D2179" s="69"/>
    </row>
    <row r="2180" spans="4:4" x14ac:dyDescent="0.25">
      <c r="D2180" s="69"/>
    </row>
    <row r="2181" spans="4:4" x14ac:dyDescent="0.25">
      <c r="D2181" s="69"/>
    </row>
    <row r="2182" spans="4:4" x14ac:dyDescent="0.25">
      <c r="D2182" s="69"/>
    </row>
    <row r="2183" spans="4:4" x14ac:dyDescent="0.25">
      <c r="D2183" s="69"/>
    </row>
    <row r="2184" spans="4:4" x14ac:dyDescent="0.25">
      <c r="D2184" s="69"/>
    </row>
    <row r="2185" spans="4:4" x14ac:dyDescent="0.25">
      <c r="D2185" s="69"/>
    </row>
    <row r="2186" spans="4:4" x14ac:dyDescent="0.25">
      <c r="D2186" s="69"/>
    </row>
    <row r="2187" spans="4:4" x14ac:dyDescent="0.25">
      <c r="D2187" s="69"/>
    </row>
    <row r="2188" spans="4:4" x14ac:dyDescent="0.25">
      <c r="D2188" s="69"/>
    </row>
    <row r="2189" spans="4:4" x14ac:dyDescent="0.25">
      <c r="D2189" s="69"/>
    </row>
    <row r="2190" spans="4:4" x14ac:dyDescent="0.25">
      <c r="D2190" s="69"/>
    </row>
    <row r="2191" spans="4:4" x14ac:dyDescent="0.25">
      <c r="D2191" s="69"/>
    </row>
    <row r="2192" spans="4:4" x14ac:dyDescent="0.25">
      <c r="D2192" s="69"/>
    </row>
    <row r="2193" spans="4:4" x14ac:dyDescent="0.25">
      <c r="D2193" s="69"/>
    </row>
    <row r="2194" spans="4:4" x14ac:dyDescent="0.25">
      <c r="D2194" s="69"/>
    </row>
    <row r="2195" spans="4:4" x14ac:dyDescent="0.25">
      <c r="D2195" s="69"/>
    </row>
    <row r="2196" spans="4:4" x14ac:dyDescent="0.25">
      <c r="D2196" s="69"/>
    </row>
    <row r="2197" spans="4:4" x14ac:dyDescent="0.25">
      <c r="D2197" s="69"/>
    </row>
    <row r="2198" spans="4:4" x14ac:dyDescent="0.25">
      <c r="D2198" s="69"/>
    </row>
    <row r="2199" spans="4:4" x14ac:dyDescent="0.25">
      <c r="D2199" s="69"/>
    </row>
    <row r="2200" spans="4:4" x14ac:dyDescent="0.25">
      <c r="D2200" s="69"/>
    </row>
    <row r="2201" spans="4:4" x14ac:dyDescent="0.25">
      <c r="D2201" s="69"/>
    </row>
    <row r="2202" spans="4:4" x14ac:dyDescent="0.25">
      <c r="D2202" s="69"/>
    </row>
    <row r="2203" spans="4:4" x14ac:dyDescent="0.25">
      <c r="D2203" s="69"/>
    </row>
    <row r="2204" spans="4:4" x14ac:dyDescent="0.25">
      <c r="D2204" s="69"/>
    </row>
    <row r="2205" spans="4:4" x14ac:dyDescent="0.25">
      <c r="D2205" s="69"/>
    </row>
    <row r="2206" spans="4:4" x14ac:dyDescent="0.25">
      <c r="D2206" s="69"/>
    </row>
    <row r="2207" spans="4:4" x14ac:dyDescent="0.25">
      <c r="D2207" s="69"/>
    </row>
    <row r="2208" spans="4:4" x14ac:dyDescent="0.25">
      <c r="D2208" s="69"/>
    </row>
    <row r="2209" spans="4:4" x14ac:dyDescent="0.25">
      <c r="D2209" s="69"/>
    </row>
    <row r="2210" spans="4:4" x14ac:dyDescent="0.25">
      <c r="D2210" s="69"/>
    </row>
    <row r="2211" spans="4:4" x14ac:dyDescent="0.25">
      <c r="D2211" s="69"/>
    </row>
    <row r="2212" spans="4:4" x14ac:dyDescent="0.25">
      <c r="D2212" s="69"/>
    </row>
    <row r="2213" spans="4:4" x14ac:dyDescent="0.25">
      <c r="D2213" s="69"/>
    </row>
    <row r="2214" spans="4:4" x14ac:dyDescent="0.25">
      <c r="D2214" s="69"/>
    </row>
    <row r="2215" spans="4:4" x14ac:dyDescent="0.25">
      <c r="D2215" s="69"/>
    </row>
    <row r="2216" spans="4:4" x14ac:dyDescent="0.25">
      <c r="D2216" s="69"/>
    </row>
    <row r="2217" spans="4:4" x14ac:dyDescent="0.25">
      <c r="D2217" s="69"/>
    </row>
    <row r="2218" spans="4:4" x14ac:dyDescent="0.25">
      <c r="D2218" s="69"/>
    </row>
    <row r="2219" spans="4:4" x14ac:dyDescent="0.25">
      <c r="D2219" s="69"/>
    </row>
    <row r="2220" spans="4:4" x14ac:dyDescent="0.25">
      <c r="D2220" s="69"/>
    </row>
    <row r="2221" spans="4:4" x14ac:dyDescent="0.25">
      <c r="D2221" s="69"/>
    </row>
    <row r="2222" spans="4:4" x14ac:dyDescent="0.25">
      <c r="D2222" s="69"/>
    </row>
    <row r="2223" spans="4:4" x14ac:dyDescent="0.25">
      <c r="D2223" s="69"/>
    </row>
    <row r="2224" spans="4:4" x14ac:dyDescent="0.25">
      <c r="D2224" s="69"/>
    </row>
    <row r="2225" spans="4:4" x14ac:dyDescent="0.25">
      <c r="D2225" s="69"/>
    </row>
    <row r="2226" spans="4:4" x14ac:dyDescent="0.25">
      <c r="D2226" s="69"/>
    </row>
    <row r="2227" spans="4:4" x14ac:dyDescent="0.25">
      <c r="D2227" s="69"/>
    </row>
    <row r="2228" spans="4:4" x14ac:dyDescent="0.25">
      <c r="D2228" s="69"/>
    </row>
    <row r="2229" spans="4:4" x14ac:dyDescent="0.25">
      <c r="D2229" s="69"/>
    </row>
    <row r="2230" spans="4:4" x14ac:dyDescent="0.25">
      <c r="D2230" s="69"/>
    </row>
    <row r="2231" spans="4:4" x14ac:dyDescent="0.25">
      <c r="D2231" s="69"/>
    </row>
    <row r="2232" spans="4:4" x14ac:dyDescent="0.25">
      <c r="D2232" s="69"/>
    </row>
    <row r="2233" spans="4:4" x14ac:dyDescent="0.25">
      <c r="D2233" s="69"/>
    </row>
    <row r="2234" spans="4:4" x14ac:dyDescent="0.25">
      <c r="D2234" s="69"/>
    </row>
    <row r="2235" spans="4:4" x14ac:dyDescent="0.25">
      <c r="D2235" s="69"/>
    </row>
    <row r="2236" spans="4:4" x14ac:dyDescent="0.25">
      <c r="D2236" s="69"/>
    </row>
    <row r="2237" spans="4:4" x14ac:dyDescent="0.25">
      <c r="D2237" s="69"/>
    </row>
    <row r="2238" spans="4:4" x14ac:dyDescent="0.25">
      <c r="D2238" s="69"/>
    </row>
    <row r="2239" spans="4:4" x14ac:dyDescent="0.25">
      <c r="D2239" s="69"/>
    </row>
    <row r="2240" spans="4:4" x14ac:dyDescent="0.25">
      <c r="D2240" s="69"/>
    </row>
    <row r="2241" spans="4:4" x14ac:dyDescent="0.25">
      <c r="D2241" s="69"/>
    </row>
    <row r="2242" spans="4:4" x14ac:dyDescent="0.25">
      <c r="D2242" s="69"/>
    </row>
    <row r="2243" spans="4:4" x14ac:dyDescent="0.25">
      <c r="D2243" s="69"/>
    </row>
    <row r="2244" spans="4:4" x14ac:dyDescent="0.25">
      <c r="D2244" s="69"/>
    </row>
    <row r="2245" spans="4:4" x14ac:dyDescent="0.25">
      <c r="D2245" s="69"/>
    </row>
    <row r="2246" spans="4:4" x14ac:dyDescent="0.25">
      <c r="D2246" s="69"/>
    </row>
    <row r="2247" spans="4:4" x14ac:dyDescent="0.25">
      <c r="D2247" s="69"/>
    </row>
    <row r="2248" spans="4:4" x14ac:dyDescent="0.25">
      <c r="D2248" s="69"/>
    </row>
    <row r="2249" spans="4:4" x14ac:dyDescent="0.25">
      <c r="D2249" s="69"/>
    </row>
    <row r="2250" spans="4:4" x14ac:dyDescent="0.25">
      <c r="D2250" s="69"/>
    </row>
    <row r="2251" spans="4:4" x14ac:dyDescent="0.25">
      <c r="D2251" s="69"/>
    </row>
    <row r="2252" spans="4:4" x14ac:dyDescent="0.25">
      <c r="D2252" s="69"/>
    </row>
    <row r="2253" spans="4:4" x14ac:dyDescent="0.25">
      <c r="D2253" s="69"/>
    </row>
    <row r="2254" spans="4:4" x14ac:dyDescent="0.25">
      <c r="D2254" s="69"/>
    </row>
    <row r="2255" spans="4:4" x14ac:dyDescent="0.25">
      <c r="D2255" s="69"/>
    </row>
    <row r="2256" spans="4:4" x14ac:dyDescent="0.25">
      <c r="D2256" s="69"/>
    </row>
    <row r="2257" spans="4:4" x14ac:dyDescent="0.25">
      <c r="D2257" s="69"/>
    </row>
    <row r="2258" spans="4:4" x14ac:dyDescent="0.25">
      <c r="D2258" s="69"/>
    </row>
    <row r="2259" spans="4:4" x14ac:dyDescent="0.25">
      <c r="D2259" s="69"/>
    </row>
    <row r="2260" spans="4:4" x14ac:dyDescent="0.25">
      <c r="D2260" s="69"/>
    </row>
    <row r="2261" spans="4:4" x14ac:dyDescent="0.25">
      <c r="D2261" s="69"/>
    </row>
    <row r="2262" spans="4:4" x14ac:dyDescent="0.25">
      <c r="D2262" s="69"/>
    </row>
    <row r="2263" spans="4:4" x14ac:dyDescent="0.25">
      <c r="D2263" s="69"/>
    </row>
    <row r="2264" spans="4:4" x14ac:dyDescent="0.25">
      <c r="D2264" s="69"/>
    </row>
    <row r="2265" spans="4:4" x14ac:dyDescent="0.25">
      <c r="D2265" s="69"/>
    </row>
    <row r="2266" spans="4:4" x14ac:dyDescent="0.25">
      <c r="D2266" s="69"/>
    </row>
    <row r="2267" spans="4:4" x14ac:dyDescent="0.25">
      <c r="D2267" s="69"/>
    </row>
    <row r="2268" spans="4:4" x14ac:dyDescent="0.25">
      <c r="D2268" s="69"/>
    </row>
    <row r="2269" spans="4:4" x14ac:dyDescent="0.25">
      <c r="D2269" s="69"/>
    </row>
    <row r="2270" spans="4:4" x14ac:dyDescent="0.25">
      <c r="D2270" s="69"/>
    </row>
    <row r="2271" spans="4:4" x14ac:dyDescent="0.25">
      <c r="D2271" s="69"/>
    </row>
    <row r="2272" spans="4:4" x14ac:dyDescent="0.25">
      <c r="D2272" s="69"/>
    </row>
    <row r="2273" spans="4:4" x14ac:dyDescent="0.25">
      <c r="D2273" s="69"/>
    </row>
    <row r="2274" spans="4:4" x14ac:dyDescent="0.25">
      <c r="D2274" s="69"/>
    </row>
    <row r="2275" spans="4:4" x14ac:dyDescent="0.25">
      <c r="D2275" s="69"/>
    </row>
    <row r="2276" spans="4:4" x14ac:dyDescent="0.25">
      <c r="D2276" s="69"/>
    </row>
    <row r="2277" spans="4:4" x14ac:dyDescent="0.25">
      <c r="D2277" s="69"/>
    </row>
    <row r="2278" spans="4:4" x14ac:dyDescent="0.25">
      <c r="D2278" s="69"/>
    </row>
    <row r="2279" spans="4:4" x14ac:dyDescent="0.25">
      <c r="D2279" s="69"/>
    </row>
    <row r="2280" spans="4:4" x14ac:dyDescent="0.25">
      <c r="D2280" s="69"/>
    </row>
    <row r="2281" spans="4:4" x14ac:dyDescent="0.25">
      <c r="D2281" s="69"/>
    </row>
    <row r="2282" spans="4:4" x14ac:dyDescent="0.25">
      <c r="D2282" s="69"/>
    </row>
    <row r="2283" spans="4:4" x14ac:dyDescent="0.25">
      <c r="D2283" s="69"/>
    </row>
    <row r="2284" spans="4:4" x14ac:dyDescent="0.25">
      <c r="D2284" s="69"/>
    </row>
    <row r="2285" spans="4:4" x14ac:dyDescent="0.25">
      <c r="D2285" s="69"/>
    </row>
    <row r="2286" spans="4:4" x14ac:dyDescent="0.25">
      <c r="D2286" s="69"/>
    </row>
    <row r="2287" spans="4:4" x14ac:dyDescent="0.25">
      <c r="D2287" s="69"/>
    </row>
    <row r="2288" spans="4:4" x14ac:dyDescent="0.25">
      <c r="D2288" s="69"/>
    </row>
    <row r="2289" spans="4:4" x14ac:dyDescent="0.25">
      <c r="D2289" s="69"/>
    </row>
    <row r="2290" spans="4:4" x14ac:dyDescent="0.25">
      <c r="D2290" s="69"/>
    </row>
    <row r="2291" spans="4:4" x14ac:dyDescent="0.25">
      <c r="D2291" s="69"/>
    </row>
    <row r="2292" spans="4:4" x14ac:dyDescent="0.25">
      <c r="D2292" s="69"/>
    </row>
    <row r="2293" spans="4:4" x14ac:dyDescent="0.25">
      <c r="D2293" s="69"/>
    </row>
    <row r="2294" spans="4:4" x14ac:dyDescent="0.25">
      <c r="D2294" s="69"/>
    </row>
    <row r="2295" spans="4:4" x14ac:dyDescent="0.25">
      <c r="D2295" s="69"/>
    </row>
    <row r="2296" spans="4:4" x14ac:dyDescent="0.25">
      <c r="D2296" s="69"/>
    </row>
    <row r="2297" spans="4:4" x14ac:dyDescent="0.25">
      <c r="D2297" s="69"/>
    </row>
    <row r="2298" spans="4:4" x14ac:dyDescent="0.25">
      <c r="D2298" s="69"/>
    </row>
    <row r="2299" spans="4:4" x14ac:dyDescent="0.25">
      <c r="D2299" s="69"/>
    </row>
    <row r="2300" spans="4:4" x14ac:dyDescent="0.25">
      <c r="D2300" s="69"/>
    </row>
    <row r="2301" spans="4:4" x14ac:dyDescent="0.25">
      <c r="D2301" s="69"/>
    </row>
    <row r="2302" spans="4:4" x14ac:dyDescent="0.25">
      <c r="D2302" s="69"/>
    </row>
    <row r="2303" spans="4:4" x14ac:dyDescent="0.25">
      <c r="D2303" s="69"/>
    </row>
    <row r="2304" spans="4:4" x14ac:dyDescent="0.25">
      <c r="D2304" s="69"/>
    </row>
    <row r="2305" spans="4:4" x14ac:dyDescent="0.25">
      <c r="D2305" s="69"/>
    </row>
    <row r="2306" spans="4:4" x14ac:dyDescent="0.25">
      <c r="D2306" s="69"/>
    </row>
    <row r="2307" spans="4:4" x14ac:dyDescent="0.25">
      <c r="D2307" s="69"/>
    </row>
    <row r="2308" spans="4:4" x14ac:dyDescent="0.25">
      <c r="D2308" s="69"/>
    </row>
    <row r="2309" spans="4:4" x14ac:dyDescent="0.25">
      <c r="D2309" s="69"/>
    </row>
    <row r="2310" spans="4:4" x14ac:dyDescent="0.25">
      <c r="D2310" s="69"/>
    </row>
    <row r="2311" spans="4:4" x14ac:dyDescent="0.25">
      <c r="D2311" s="69"/>
    </row>
    <row r="2312" spans="4:4" x14ac:dyDescent="0.25">
      <c r="D2312" s="69"/>
    </row>
    <row r="2313" spans="4:4" x14ac:dyDescent="0.25">
      <c r="D2313" s="69"/>
    </row>
    <row r="2314" spans="4:4" x14ac:dyDescent="0.25">
      <c r="D2314" s="69"/>
    </row>
    <row r="2315" spans="4:4" x14ac:dyDescent="0.25">
      <c r="D2315" s="69"/>
    </row>
    <row r="2316" spans="4:4" x14ac:dyDescent="0.25">
      <c r="D2316" s="69"/>
    </row>
    <row r="2317" spans="4:4" x14ac:dyDescent="0.25">
      <c r="D2317" s="69"/>
    </row>
    <row r="2318" spans="4:4" x14ac:dyDescent="0.25">
      <c r="D2318" s="69"/>
    </row>
    <row r="2319" spans="4:4" x14ac:dyDescent="0.25">
      <c r="D2319" s="69"/>
    </row>
    <row r="2320" spans="4:4" x14ac:dyDescent="0.25">
      <c r="D2320" s="69"/>
    </row>
    <row r="2321" spans="4:4" x14ac:dyDescent="0.25">
      <c r="D2321" s="69"/>
    </row>
    <row r="2322" spans="4:4" x14ac:dyDescent="0.25">
      <c r="D2322" s="69"/>
    </row>
    <row r="2323" spans="4:4" x14ac:dyDescent="0.25">
      <c r="D2323" s="69"/>
    </row>
    <row r="2324" spans="4:4" x14ac:dyDescent="0.25">
      <c r="D2324" s="69"/>
    </row>
    <row r="2325" spans="4:4" x14ac:dyDescent="0.25">
      <c r="D2325" s="69"/>
    </row>
    <row r="2326" spans="4:4" x14ac:dyDescent="0.25">
      <c r="D2326" s="69"/>
    </row>
    <row r="2327" spans="4:4" x14ac:dyDescent="0.25">
      <c r="D2327" s="69"/>
    </row>
    <row r="2328" spans="4:4" x14ac:dyDescent="0.25">
      <c r="D2328" s="69"/>
    </row>
    <row r="2329" spans="4:4" x14ac:dyDescent="0.25">
      <c r="D2329" s="69"/>
    </row>
    <row r="2330" spans="4:4" x14ac:dyDescent="0.25">
      <c r="D2330" s="69"/>
    </row>
    <row r="2331" spans="4:4" x14ac:dyDescent="0.25">
      <c r="D2331" s="69"/>
    </row>
    <row r="2332" spans="4:4" x14ac:dyDescent="0.25">
      <c r="D2332" s="69"/>
    </row>
    <row r="2333" spans="4:4" x14ac:dyDescent="0.25">
      <c r="D2333" s="69"/>
    </row>
    <row r="2334" spans="4:4" x14ac:dyDescent="0.25">
      <c r="D2334" s="69"/>
    </row>
    <row r="2335" spans="4:4" x14ac:dyDescent="0.25">
      <c r="D2335" s="69"/>
    </row>
    <row r="2336" spans="4:4" x14ac:dyDescent="0.25">
      <c r="D2336" s="69"/>
    </row>
    <row r="2337" spans="4:4" x14ac:dyDescent="0.25">
      <c r="D2337" s="69"/>
    </row>
    <row r="2338" spans="4:4" x14ac:dyDescent="0.25">
      <c r="D2338" s="69"/>
    </row>
    <row r="2339" spans="4:4" x14ac:dyDescent="0.25">
      <c r="D2339" s="69"/>
    </row>
    <row r="2340" spans="4:4" x14ac:dyDescent="0.25">
      <c r="D2340" s="69"/>
    </row>
    <row r="2341" spans="4:4" x14ac:dyDescent="0.25">
      <c r="D2341" s="69"/>
    </row>
    <row r="2342" spans="4:4" x14ac:dyDescent="0.25">
      <c r="D2342" s="69"/>
    </row>
    <row r="2343" spans="4:4" x14ac:dyDescent="0.25">
      <c r="D2343" s="69"/>
    </row>
    <row r="2344" spans="4:4" x14ac:dyDescent="0.25">
      <c r="D2344" s="69"/>
    </row>
    <row r="2345" spans="4:4" x14ac:dyDescent="0.25">
      <c r="D2345" s="69"/>
    </row>
    <row r="2346" spans="4:4" x14ac:dyDescent="0.25">
      <c r="D2346" s="69"/>
    </row>
    <row r="2347" spans="4:4" x14ac:dyDescent="0.25">
      <c r="D2347" s="69"/>
    </row>
    <row r="2348" spans="4:4" x14ac:dyDescent="0.25">
      <c r="D2348" s="69"/>
    </row>
    <row r="2349" spans="4:4" x14ac:dyDescent="0.25">
      <c r="D2349" s="69"/>
    </row>
    <row r="2350" spans="4:4" x14ac:dyDescent="0.25">
      <c r="D2350" s="69"/>
    </row>
    <row r="2351" spans="4:4" x14ac:dyDescent="0.25">
      <c r="D2351" s="69"/>
    </row>
    <row r="2352" spans="4:4" x14ac:dyDescent="0.25">
      <c r="D2352" s="69"/>
    </row>
    <row r="2353" spans="4:4" x14ac:dyDescent="0.25">
      <c r="D2353" s="69"/>
    </row>
    <row r="2354" spans="4:4" x14ac:dyDescent="0.25">
      <c r="D2354" s="69"/>
    </row>
    <row r="2355" spans="4:4" x14ac:dyDescent="0.25">
      <c r="D2355" s="69"/>
    </row>
    <row r="2356" spans="4:4" x14ac:dyDescent="0.25">
      <c r="D2356" s="69"/>
    </row>
    <row r="2357" spans="4:4" x14ac:dyDescent="0.25">
      <c r="D2357" s="69"/>
    </row>
    <row r="2358" spans="4:4" x14ac:dyDescent="0.25">
      <c r="D2358" s="69"/>
    </row>
    <row r="2359" spans="4:4" x14ac:dyDescent="0.25">
      <c r="D2359" s="69"/>
    </row>
    <row r="2360" spans="4:4" x14ac:dyDescent="0.25">
      <c r="D2360" s="69"/>
    </row>
    <row r="2361" spans="4:4" x14ac:dyDescent="0.25">
      <c r="D2361" s="69"/>
    </row>
    <row r="2362" spans="4:4" x14ac:dyDescent="0.25">
      <c r="D2362" s="69"/>
    </row>
    <row r="2363" spans="4:4" x14ac:dyDescent="0.25">
      <c r="D2363" s="69"/>
    </row>
    <row r="2364" spans="4:4" x14ac:dyDescent="0.25">
      <c r="D2364" s="69"/>
    </row>
    <row r="2365" spans="4:4" x14ac:dyDescent="0.25">
      <c r="D2365" s="69"/>
    </row>
    <row r="2366" spans="4:4" x14ac:dyDescent="0.25">
      <c r="D2366" s="69"/>
    </row>
    <row r="2367" spans="4:4" x14ac:dyDescent="0.25">
      <c r="D2367" s="69"/>
    </row>
    <row r="2368" spans="4:4" x14ac:dyDescent="0.25">
      <c r="D2368" s="69"/>
    </row>
    <row r="2369" spans="4:4" x14ac:dyDescent="0.25">
      <c r="D2369" s="69"/>
    </row>
    <row r="2370" spans="4:4" x14ac:dyDescent="0.25">
      <c r="D2370" s="69"/>
    </row>
    <row r="2371" spans="4:4" x14ac:dyDescent="0.25">
      <c r="D2371" s="69"/>
    </row>
    <row r="2372" spans="4:4" x14ac:dyDescent="0.25">
      <c r="D2372" s="69"/>
    </row>
    <row r="2373" spans="4:4" x14ac:dyDescent="0.25">
      <c r="D2373" s="69"/>
    </row>
    <row r="2374" spans="4:4" x14ac:dyDescent="0.25">
      <c r="D2374" s="69"/>
    </row>
    <row r="2375" spans="4:4" x14ac:dyDescent="0.25">
      <c r="D2375" s="69"/>
    </row>
    <row r="2376" spans="4:4" x14ac:dyDescent="0.25">
      <c r="D2376" s="69"/>
    </row>
    <row r="2377" spans="4:4" x14ac:dyDescent="0.25">
      <c r="D2377" s="69"/>
    </row>
    <row r="2378" spans="4:4" x14ac:dyDescent="0.25">
      <c r="D2378" s="69"/>
    </row>
    <row r="2379" spans="4:4" x14ac:dyDescent="0.25">
      <c r="D2379" s="69"/>
    </row>
    <row r="2380" spans="4:4" x14ac:dyDescent="0.25">
      <c r="D2380" s="69"/>
    </row>
    <row r="2381" spans="4:4" x14ac:dyDescent="0.25">
      <c r="D2381" s="69"/>
    </row>
    <row r="2382" spans="4:4" x14ac:dyDescent="0.25">
      <c r="D2382" s="69"/>
    </row>
    <row r="2383" spans="4:4" x14ac:dyDescent="0.25">
      <c r="D2383" s="69"/>
    </row>
    <row r="2384" spans="4:4" x14ac:dyDescent="0.25">
      <c r="D2384" s="69"/>
    </row>
    <row r="2385" spans="4:4" x14ac:dyDescent="0.25">
      <c r="D2385" s="69"/>
    </row>
    <row r="2386" spans="4:4" x14ac:dyDescent="0.25">
      <c r="D2386" s="69"/>
    </row>
    <row r="2387" spans="4:4" x14ac:dyDescent="0.25">
      <c r="D2387" s="69"/>
    </row>
    <row r="2388" spans="4:4" x14ac:dyDescent="0.25">
      <c r="D2388" s="69"/>
    </row>
    <row r="2389" spans="4:4" x14ac:dyDescent="0.25">
      <c r="D2389" s="69"/>
    </row>
    <row r="2390" spans="4:4" x14ac:dyDescent="0.25">
      <c r="D2390" s="69"/>
    </row>
    <row r="2391" spans="4:4" x14ac:dyDescent="0.25">
      <c r="D2391" s="69"/>
    </row>
    <row r="2392" spans="4:4" x14ac:dyDescent="0.25">
      <c r="D2392" s="69"/>
    </row>
    <row r="2393" spans="4:4" x14ac:dyDescent="0.25">
      <c r="D2393" s="69"/>
    </row>
    <row r="2394" spans="4:4" x14ac:dyDescent="0.25">
      <c r="D2394" s="69"/>
    </row>
    <row r="2395" spans="4:4" x14ac:dyDescent="0.25">
      <c r="D2395" s="69"/>
    </row>
    <row r="2396" spans="4:4" x14ac:dyDescent="0.25">
      <c r="D2396" s="69"/>
    </row>
    <row r="2397" spans="4:4" x14ac:dyDescent="0.25">
      <c r="D2397" s="69"/>
    </row>
    <row r="2398" spans="4:4" x14ac:dyDescent="0.25">
      <c r="D2398" s="69"/>
    </row>
    <row r="2399" spans="4:4" x14ac:dyDescent="0.25">
      <c r="D2399" s="69"/>
    </row>
    <row r="2400" spans="4:4" x14ac:dyDescent="0.25">
      <c r="D2400" s="69"/>
    </row>
    <row r="2401" spans="4:4" x14ac:dyDescent="0.25">
      <c r="D2401" s="69"/>
    </row>
    <row r="2402" spans="4:4" x14ac:dyDescent="0.25">
      <c r="D2402" s="69"/>
    </row>
    <row r="2403" spans="4:4" x14ac:dyDescent="0.25">
      <c r="D2403" s="69"/>
    </row>
    <row r="2404" spans="4:4" x14ac:dyDescent="0.25">
      <c r="D2404" s="69"/>
    </row>
    <row r="2405" spans="4:4" x14ac:dyDescent="0.25">
      <c r="D2405" s="69"/>
    </row>
    <row r="2406" spans="4:4" x14ac:dyDescent="0.25">
      <c r="D2406" s="69"/>
    </row>
    <row r="2407" spans="4:4" x14ac:dyDescent="0.25">
      <c r="D2407" s="69"/>
    </row>
    <row r="2408" spans="4:4" x14ac:dyDescent="0.25">
      <c r="D2408" s="69"/>
    </row>
    <row r="2409" spans="4:4" x14ac:dyDescent="0.25">
      <c r="D2409" s="69"/>
    </row>
    <row r="2410" spans="4:4" x14ac:dyDescent="0.25">
      <c r="D2410" s="69"/>
    </row>
    <row r="2411" spans="4:4" x14ac:dyDescent="0.25">
      <c r="D2411" s="69"/>
    </row>
    <row r="2412" spans="4:4" x14ac:dyDescent="0.25">
      <c r="D2412" s="69"/>
    </row>
    <row r="2413" spans="4:4" x14ac:dyDescent="0.25">
      <c r="D2413" s="69"/>
    </row>
    <row r="2414" spans="4:4" x14ac:dyDescent="0.25">
      <c r="D2414" s="69"/>
    </row>
    <row r="2415" spans="4:4" x14ac:dyDescent="0.25">
      <c r="D2415" s="69"/>
    </row>
    <row r="2416" spans="4:4" x14ac:dyDescent="0.25">
      <c r="D2416" s="69"/>
    </row>
    <row r="2417" spans="4:4" x14ac:dyDescent="0.25">
      <c r="D2417" s="69"/>
    </row>
    <row r="2418" spans="4:4" x14ac:dyDescent="0.25">
      <c r="D2418" s="69"/>
    </row>
    <row r="2419" spans="4:4" x14ac:dyDescent="0.25">
      <c r="D2419" s="69"/>
    </row>
    <row r="2420" spans="4:4" x14ac:dyDescent="0.25">
      <c r="D2420" s="69"/>
    </row>
    <row r="2421" spans="4:4" x14ac:dyDescent="0.25">
      <c r="D2421" s="69"/>
    </row>
    <row r="2422" spans="4:4" x14ac:dyDescent="0.25">
      <c r="D2422" s="69"/>
    </row>
    <row r="2423" spans="4:4" x14ac:dyDescent="0.25">
      <c r="D2423" s="69"/>
    </row>
    <row r="2424" spans="4:4" x14ac:dyDescent="0.25">
      <c r="D2424" s="69"/>
    </row>
    <row r="2425" spans="4:4" x14ac:dyDescent="0.25">
      <c r="D2425" s="69"/>
    </row>
    <row r="2426" spans="4:4" x14ac:dyDescent="0.25">
      <c r="D2426" s="69"/>
    </row>
    <row r="2427" spans="4:4" x14ac:dyDescent="0.25">
      <c r="D2427" s="69"/>
    </row>
    <row r="2428" spans="4:4" x14ac:dyDescent="0.25">
      <c r="D2428" s="69"/>
    </row>
    <row r="2429" spans="4:4" x14ac:dyDescent="0.25">
      <c r="D2429" s="69"/>
    </row>
    <row r="2430" spans="4:4" x14ac:dyDescent="0.25">
      <c r="D2430" s="69"/>
    </row>
    <row r="2431" spans="4:4" x14ac:dyDescent="0.25">
      <c r="D2431" s="69"/>
    </row>
    <row r="2432" spans="4:4" x14ac:dyDescent="0.25">
      <c r="D2432" s="69"/>
    </row>
    <row r="2433" spans="4:4" x14ac:dyDescent="0.25">
      <c r="D2433" s="69"/>
    </row>
    <row r="2434" spans="4:4" x14ac:dyDescent="0.25">
      <c r="D2434" s="69"/>
    </row>
    <row r="2435" spans="4:4" x14ac:dyDescent="0.25">
      <c r="D2435" s="69"/>
    </row>
    <row r="2436" spans="4:4" x14ac:dyDescent="0.25">
      <c r="D2436" s="69"/>
    </row>
    <row r="2437" spans="4:4" x14ac:dyDescent="0.25">
      <c r="D2437" s="69"/>
    </row>
    <row r="2438" spans="4:4" x14ac:dyDescent="0.25">
      <c r="D2438" s="69"/>
    </row>
    <row r="2439" spans="4:4" x14ac:dyDescent="0.25">
      <c r="D2439" s="69"/>
    </row>
    <row r="2440" spans="4:4" x14ac:dyDescent="0.25">
      <c r="D2440" s="69"/>
    </row>
    <row r="2441" spans="4:4" x14ac:dyDescent="0.25">
      <c r="D2441" s="69"/>
    </row>
    <row r="2442" spans="4:4" x14ac:dyDescent="0.25">
      <c r="D2442" s="69"/>
    </row>
    <row r="2443" spans="4:4" x14ac:dyDescent="0.25">
      <c r="D2443" s="69"/>
    </row>
    <row r="2444" spans="4:4" x14ac:dyDescent="0.25">
      <c r="D2444" s="69"/>
    </row>
    <row r="2445" spans="4:4" x14ac:dyDescent="0.25">
      <c r="D2445" s="69"/>
    </row>
    <row r="2446" spans="4:4" x14ac:dyDescent="0.25">
      <c r="D2446" s="69"/>
    </row>
    <row r="2447" spans="4:4" x14ac:dyDescent="0.25">
      <c r="D2447" s="69"/>
    </row>
    <row r="2448" spans="4:4" x14ac:dyDescent="0.25">
      <c r="D2448" s="69"/>
    </row>
    <row r="2449" spans="4:4" x14ac:dyDescent="0.25">
      <c r="D2449" s="69"/>
    </row>
    <row r="2450" spans="4:4" x14ac:dyDescent="0.25">
      <c r="D2450" s="69"/>
    </row>
    <row r="2451" spans="4:4" x14ac:dyDescent="0.25">
      <c r="D2451" s="69"/>
    </row>
    <row r="2452" spans="4:4" x14ac:dyDescent="0.25">
      <c r="D2452" s="69"/>
    </row>
    <row r="2453" spans="4:4" x14ac:dyDescent="0.25">
      <c r="D2453" s="69"/>
    </row>
    <row r="2454" spans="4:4" x14ac:dyDescent="0.25">
      <c r="D2454" s="69"/>
    </row>
    <row r="2455" spans="4:4" x14ac:dyDescent="0.25">
      <c r="D2455" s="69"/>
    </row>
    <row r="2456" spans="4:4" x14ac:dyDescent="0.25">
      <c r="D2456" s="69"/>
    </row>
    <row r="2457" spans="4:4" x14ac:dyDescent="0.25">
      <c r="D2457" s="69"/>
    </row>
    <row r="2458" spans="4:4" x14ac:dyDescent="0.25">
      <c r="D2458" s="69"/>
    </row>
    <row r="2459" spans="4:4" x14ac:dyDescent="0.25">
      <c r="D2459" s="69"/>
    </row>
    <row r="2460" spans="4:4" x14ac:dyDescent="0.25">
      <c r="D2460" s="69"/>
    </row>
    <row r="2461" spans="4:4" x14ac:dyDescent="0.25">
      <c r="D2461" s="69"/>
    </row>
    <row r="2462" spans="4:4" x14ac:dyDescent="0.25">
      <c r="D2462" s="69"/>
    </row>
    <row r="2463" spans="4:4" x14ac:dyDescent="0.25">
      <c r="D2463" s="69"/>
    </row>
    <row r="2464" spans="4:4" x14ac:dyDescent="0.25">
      <c r="D2464" s="69"/>
    </row>
    <row r="2465" spans="4:4" x14ac:dyDescent="0.25">
      <c r="D2465" s="69"/>
    </row>
    <row r="2466" spans="4:4" x14ac:dyDescent="0.25">
      <c r="D2466" s="69"/>
    </row>
    <row r="2467" spans="4:4" x14ac:dyDescent="0.25">
      <c r="D2467" s="69"/>
    </row>
    <row r="2468" spans="4:4" x14ac:dyDescent="0.25">
      <c r="D2468" s="69"/>
    </row>
    <row r="2469" spans="4:4" x14ac:dyDescent="0.25">
      <c r="D2469" s="69"/>
    </row>
    <row r="2470" spans="4:4" x14ac:dyDescent="0.25">
      <c r="D2470" s="69"/>
    </row>
    <row r="2471" spans="4:4" x14ac:dyDescent="0.25">
      <c r="D2471" s="69"/>
    </row>
    <row r="2472" spans="4:4" x14ac:dyDescent="0.25">
      <c r="D2472" s="69"/>
    </row>
    <row r="2473" spans="4:4" x14ac:dyDescent="0.25">
      <c r="D2473" s="69"/>
    </row>
    <row r="2474" spans="4:4" x14ac:dyDescent="0.25">
      <c r="D2474" s="69"/>
    </row>
    <row r="2475" spans="4:4" x14ac:dyDescent="0.25">
      <c r="D2475" s="69"/>
    </row>
    <row r="2476" spans="4:4" x14ac:dyDescent="0.25">
      <c r="D2476" s="69"/>
    </row>
    <row r="2477" spans="4:4" x14ac:dyDescent="0.25">
      <c r="D2477" s="69"/>
    </row>
    <row r="2478" spans="4:4" x14ac:dyDescent="0.25">
      <c r="D2478" s="69"/>
    </row>
    <row r="2479" spans="4:4" x14ac:dyDescent="0.25">
      <c r="D2479" s="69"/>
    </row>
    <row r="2480" spans="4:4" x14ac:dyDescent="0.25">
      <c r="D2480" s="69"/>
    </row>
    <row r="2481" spans="4:4" x14ac:dyDescent="0.25">
      <c r="D2481" s="69"/>
    </row>
    <row r="2482" spans="4:4" x14ac:dyDescent="0.25">
      <c r="D2482" s="69"/>
    </row>
    <row r="2483" spans="4:4" x14ac:dyDescent="0.25">
      <c r="D2483" s="69"/>
    </row>
    <row r="2484" spans="4:4" x14ac:dyDescent="0.25">
      <c r="D2484" s="69"/>
    </row>
    <row r="2485" spans="4:4" x14ac:dyDescent="0.25">
      <c r="D2485" s="69"/>
    </row>
    <row r="2486" spans="4:4" x14ac:dyDescent="0.25">
      <c r="D2486" s="69"/>
    </row>
    <row r="2487" spans="4:4" x14ac:dyDescent="0.25">
      <c r="D2487" s="69"/>
    </row>
    <row r="2488" spans="4:4" x14ac:dyDescent="0.25">
      <c r="D2488" s="69"/>
    </row>
    <row r="2489" spans="4:4" x14ac:dyDescent="0.25">
      <c r="D2489" s="69"/>
    </row>
    <row r="2490" spans="4:4" x14ac:dyDescent="0.25">
      <c r="D2490" s="69"/>
    </row>
    <row r="2491" spans="4:4" x14ac:dyDescent="0.25">
      <c r="D2491" s="69"/>
    </row>
    <row r="2492" spans="4:4" x14ac:dyDescent="0.25">
      <c r="D2492" s="69"/>
    </row>
    <row r="2493" spans="4:4" x14ac:dyDescent="0.25">
      <c r="D2493" s="69"/>
    </row>
    <row r="2494" spans="4:4" x14ac:dyDescent="0.25">
      <c r="D2494" s="69"/>
    </row>
    <row r="2495" spans="4:4" x14ac:dyDescent="0.25">
      <c r="D2495" s="69"/>
    </row>
    <row r="2496" spans="4:4" x14ac:dyDescent="0.25">
      <c r="D2496" s="69"/>
    </row>
    <row r="2497" spans="4:4" x14ac:dyDescent="0.25">
      <c r="D2497" s="69"/>
    </row>
    <row r="2498" spans="4:4" x14ac:dyDescent="0.25">
      <c r="D2498" s="69"/>
    </row>
    <row r="2499" spans="4:4" x14ac:dyDescent="0.25">
      <c r="D2499" s="69"/>
    </row>
    <row r="2500" spans="4:4" x14ac:dyDescent="0.25">
      <c r="D2500" s="69"/>
    </row>
    <row r="2501" spans="4:4" x14ac:dyDescent="0.25">
      <c r="D2501" s="69"/>
    </row>
    <row r="2502" spans="4:4" x14ac:dyDescent="0.25">
      <c r="D2502" s="69"/>
    </row>
    <row r="2503" spans="4:4" x14ac:dyDescent="0.25">
      <c r="D2503" s="69"/>
    </row>
    <row r="2504" spans="4:4" x14ac:dyDescent="0.25">
      <c r="D2504" s="69"/>
    </row>
    <row r="2505" spans="4:4" x14ac:dyDescent="0.25">
      <c r="D2505" s="69"/>
    </row>
    <row r="2506" spans="4:4" x14ac:dyDescent="0.25">
      <c r="D2506" s="69"/>
    </row>
    <row r="2507" spans="4:4" x14ac:dyDescent="0.25">
      <c r="D2507" s="69"/>
    </row>
    <row r="2508" spans="4:4" x14ac:dyDescent="0.25">
      <c r="D2508" s="69"/>
    </row>
    <row r="2509" spans="4:4" x14ac:dyDescent="0.25">
      <c r="D2509" s="69"/>
    </row>
    <row r="2510" spans="4:4" x14ac:dyDescent="0.25">
      <c r="D2510" s="69"/>
    </row>
    <row r="2511" spans="4:4" x14ac:dyDescent="0.25">
      <c r="D2511" s="69"/>
    </row>
    <row r="2512" spans="4:4" x14ac:dyDescent="0.25">
      <c r="D2512" s="69"/>
    </row>
    <row r="2513" spans="4:4" x14ac:dyDescent="0.25">
      <c r="D2513" s="69"/>
    </row>
    <row r="2514" spans="4:4" x14ac:dyDescent="0.25">
      <c r="D2514" s="69"/>
    </row>
    <row r="2515" spans="4:4" x14ac:dyDescent="0.25">
      <c r="D2515" s="69"/>
    </row>
    <row r="2516" spans="4:4" x14ac:dyDescent="0.25">
      <c r="D2516" s="69"/>
    </row>
    <row r="2517" spans="4:4" x14ac:dyDescent="0.25">
      <c r="D2517" s="69"/>
    </row>
    <row r="2518" spans="4:4" x14ac:dyDescent="0.25">
      <c r="D2518" s="69"/>
    </row>
    <row r="2519" spans="4:4" x14ac:dyDescent="0.25">
      <c r="D2519" s="69"/>
    </row>
    <row r="2520" spans="4:4" x14ac:dyDescent="0.25">
      <c r="D2520" s="69"/>
    </row>
    <row r="2521" spans="4:4" x14ac:dyDescent="0.25">
      <c r="D2521" s="69"/>
    </row>
    <row r="2522" spans="4:4" x14ac:dyDescent="0.25">
      <c r="D2522" s="69"/>
    </row>
    <row r="2523" spans="4:4" x14ac:dyDescent="0.25">
      <c r="D2523" s="69"/>
    </row>
    <row r="2524" spans="4:4" x14ac:dyDescent="0.25">
      <c r="D2524" s="69"/>
    </row>
    <row r="2525" spans="4:4" x14ac:dyDescent="0.25">
      <c r="D2525" s="69"/>
    </row>
    <row r="2526" spans="4:4" x14ac:dyDescent="0.25">
      <c r="D2526" s="69"/>
    </row>
    <row r="2527" spans="4:4" x14ac:dyDescent="0.25">
      <c r="D2527" s="69"/>
    </row>
    <row r="2528" spans="4:4" x14ac:dyDescent="0.25">
      <c r="D2528" s="69"/>
    </row>
    <row r="2529" spans="4:4" x14ac:dyDescent="0.25">
      <c r="D2529" s="69"/>
    </row>
    <row r="2530" spans="4:4" x14ac:dyDescent="0.25">
      <c r="D2530" s="69"/>
    </row>
    <row r="2531" spans="4:4" x14ac:dyDescent="0.25">
      <c r="D2531" s="69"/>
    </row>
    <row r="2532" spans="4:4" x14ac:dyDescent="0.25">
      <c r="D2532" s="69"/>
    </row>
    <row r="2533" spans="4:4" x14ac:dyDescent="0.25">
      <c r="D2533" s="69"/>
    </row>
    <row r="2534" spans="4:4" x14ac:dyDescent="0.25">
      <c r="D2534" s="69"/>
    </row>
    <row r="2535" spans="4:4" x14ac:dyDescent="0.25">
      <c r="D2535" s="69"/>
    </row>
    <row r="2536" spans="4:4" x14ac:dyDescent="0.25">
      <c r="D2536" s="69"/>
    </row>
    <row r="2537" spans="4:4" x14ac:dyDescent="0.25">
      <c r="D2537" s="69"/>
    </row>
    <row r="2538" spans="4:4" x14ac:dyDescent="0.25">
      <c r="D2538" s="69"/>
    </row>
    <row r="2539" spans="4:4" x14ac:dyDescent="0.25">
      <c r="D2539" s="69"/>
    </row>
    <row r="2540" spans="4:4" x14ac:dyDescent="0.25">
      <c r="D2540" s="69"/>
    </row>
    <row r="2541" spans="4:4" x14ac:dyDescent="0.25">
      <c r="D2541" s="69"/>
    </row>
    <row r="2542" spans="4:4" x14ac:dyDescent="0.25">
      <c r="D2542" s="69"/>
    </row>
    <row r="2543" spans="4:4" x14ac:dyDescent="0.25">
      <c r="D2543" s="69"/>
    </row>
    <row r="2544" spans="4:4" x14ac:dyDescent="0.25">
      <c r="D2544" s="69"/>
    </row>
    <row r="2545" spans="4:4" x14ac:dyDescent="0.25">
      <c r="D2545" s="69"/>
    </row>
    <row r="2546" spans="4:4" x14ac:dyDescent="0.25">
      <c r="D2546" s="69"/>
    </row>
    <row r="2547" spans="4:4" x14ac:dyDescent="0.25">
      <c r="D2547" s="69"/>
    </row>
    <row r="2548" spans="4:4" x14ac:dyDescent="0.25">
      <c r="D2548" s="69"/>
    </row>
    <row r="2549" spans="4:4" x14ac:dyDescent="0.25">
      <c r="D2549" s="69"/>
    </row>
    <row r="2550" spans="4:4" x14ac:dyDescent="0.25">
      <c r="D2550" s="69"/>
    </row>
    <row r="2551" spans="4:4" x14ac:dyDescent="0.25">
      <c r="D2551" s="69"/>
    </row>
    <row r="2552" spans="4:4" x14ac:dyDescent="0.25">
      <c r="D2552" s="69"/>
    </row>
    <row r="2553" spans="4:4" x14ac:dyDescent="0.25">
      <c r="D2553" s="69"/>
    </row>
    <row r="2554" spans="4:4" x14ac:dyDescent="0.25">
      <c r="D2554" s="69"/>
    </row>
    <row r="2555" spans="4:4" x14ac:dyDescent="0.25">
      <c r="D2555" s="69"/>
    </row>
    <row r="2556" spans="4:4" x14ac:dyDescent="0.25">
      <c r="D2556" s="69"/>
    </row>
    <row r="2557" spans="4:4" x14ac:dyDescent="0.25">
      <c r="D2557" s="69"/>
    </row>
    <row r="2558" spans="4:4" x14ac:dyDescent="0.25">
      <c r="D2558" s="69"/>
    </row>
    <row r="2559" spans="4:4" x14ac:dyDescent="0.25">
      <c r="D2559" s="69"/>
    </row>
    <row r="2560" spans="4:4" x14ac:dyDescent="0.25">
      <c r="D2560" s="69"/>
    </row>
    <row r="2561" spans="4:4" x14ac:dyDescent="0.25">
      <c r="D2561" s="69"/>
    </row>
    <row r="2562" spans="4:4" x14ac:dyDescent="0.25">
      <c r="D2562" s="69"/>
    </row>
    <row r="2563" spans="4:4" x14ac:dyDescent="0.25">
      <c r="D2563" s="69"/>
    </row>
    <row r="2564" spans="4:4" x14ac:dyDescent="0.25">
      <c r="D2564" s="69"/>
    </row>
    <row r="2565" spans="4:4" x14ac:dyDescent="0.25">
      <c r="D2565" s="69"/>
    </row>
    <row r="2566" spans="4:4" x14ac:dyDescent="0.25">
      <c r="D2566" s="69"/>
    </row>
    <row r="2567" spans="4:4" x14ac:dyDescent="0.25">
      <c r="D2567" s="69"/>
    </row>
    <row r="2568" spans="4:4" x14ac:dyDescent="0.25">
      <c r="D2568" s="69"/>
    </row>
    <row r="2569" spans="4:4" x14ac:dyDescent="0.25">
      <c r="D2569" s="69"/>
    </row>
    <row r="2570" spans="4:4" x14ac:dyDescent="0.25">
      <c r="D2570" s="69"/>
    </row>
    <row r="2571" spans="4:4" x14ac:dyDescent="0.25">
      <c r="D2571" s="69"/>
    </row>
    <row r="2572" spans="4:4" x14ac:dyDescent="0.25">
      <c r="D2572" s="69"/>
    </row>
    <row r="2573" spans="4:4" x14ac:dyDescent="0.25">
      <c r="D2573" s="69"/>
    </row>
    <row r="2574" spans="4:4" x14ac:dyDescent="0.25">
      <c r="D2574" s="69"/>
    </row>
    <row r="2575" spans="4:4" x14ac:dyDescent="0.25">
      <c r="D2575" s="69"/>
    </row>
    <row r="2576" spans="4:4" x14ac:dyDescent="0.25">
      <c r="D2576" s="69"/>
    </row>
    <row r="2577" spans="4:4" x14ac:dyDescent="0.25">
      <c r="D2577" s="69"/>
    </row>
    <row r="2578" spans="4:4" x14ac:dyDescent="0.25">
      <c r="D2578" s="69"/>
    </row>
    <row r="2579" spans="4:4" x14ac:dyDescent="0.25">
      <c r="D2579" s="69"/>
    </row>
    <row r="2580" spans="4:4" x14ac:dyDescent="0.25">
      <c r="D2580" s="69"/>
    </row>
    <row r="2581" spans="4:4" x14ac:dyDescent="0.25">
      <c r="D2581" s="69"/>
    </row>
    <row r="2582" spans="4:4" x14ac:dyDescent="0.25">
      <c r="D2582" s="69"/>
    </row>
    <row r="2583" spans="4:4" x14ac:dyDescent="0.25">
      <c r="D2583" s="69"/>
    </row>
    <row r="2584" spans="4:4" x14ac:dyDescent="0.25">
      <c r="D2584" s="69"/>
    </row>
    <row r="2585" spans="4:4" x14ac:dyDescent="0.25">
      <c r="D2585" s="69"/>
    </row>
    <row r="2586" spans="4:4" x14ac:dyDescent="0.25">
      <c r="D2586" s="69"/>
    </row>
    <row r="2587" spans="4:4" x14ac:dyDescent="0.25">
      <c r="D2587" s="69"/>
    </row>
    <row r="2588" spans="4:4" x14ac:dyDescent="0.25">
      <c r="D2588" s="69"/>
    </row>
    <row r="2589" spans="4:4" x14ac:dyDescent="0.25">
      <c r="D2589" s="69"/>
    </row>
    <row r="2590" spans="4:4" x14ac:dyDescent="0.25">
      <c r="D2590" s="69"/>
    </row>
    <row r="2591" spans="4:4" x14ac:dyDescent="0.25">
      <c r="D2591" s="69"/>
    </row>
    <row r="2592" spans="4:4" x14ac:dyDescent="0.25">
      <c r="D2592" s="69"/>
    </row>
    <row r="2593" spans="4:4" x14ac:dyDescent="0.25">
      <c r="D2593" s="69"/>
    </row>
    <row r="2594" spans="4:4" x14ac:dyDescent="0.25">
      <c r="D2594" s="69"/>
    </row>
    <row r="2595" spans="4:4" x14ac:dyDescent="0.25">
      <c r="D2595" s="69"/>
    </row>
    <row r="2596" spans="4:4" x14ac:dyDescent="0.25">
      <c r="D2596" s="69"/>
    </row>
    <row r="2597" spans="4:4" x14ac:dyDescent="0.25">
      <c r="D2597" s="69"/>
    </row>
    <row r="2598" spans="4:4" x14ac:dyDescent="0.25">
      <c r="D2598" s="69"/>
    </row>
    <row r="2599" spans="4:4" x14ac:dyDescent="0.25">
      <c r="D2599" s="69"/>
    </row>
    <row r="2600" spans="4:4" x14ac:dyDescent="0.25">
      <c r="D2600" s="69"/>
    </row>
    <row r="2601" spans="4:4" x14ac:dyDescent="0.25">
      <c r="D2601" s="69"/>
    </row>
    <row r="2602" spans="4:4" x14ac:dyDescent="0.25">
      <c r="D2602" s="69"/>
    </row>
    <row r="2603" spans="4:4" x14ac:dyDescent="0.25">
      <c r="D2603" s="69"/>
    </row>
    <row r="2604" spans="4:4" x14ac:dyDescent="0.25">
      <c r="D2604" s="69"/>
    </row>
    <row r="2605" spans="4:4" x14ac:dyDescent="0.25">
      <c r="D2605" s="69"/>
    </row>
    <row r="2606" spans="4:4" x14ac:dyDescent="0.25">
      <c r="D2606" s="69"/>
    </row>
    <row r="2607" spans="4:4" x14ac:dyDescent="0.25">
      <c r="D2607" s="69"/>
    </row>
    <row r="2608" spans="4:4" x14ac:dyDescent="0.25">
      <c r="D2608" s="69"/>
    </row>
    <row r="2609" spans="4:4" x14ac:dyDescent="0.25">
      <c r="D2609" s="69"/>
    </row>
    <row r="2610" spans="4:4" x14ac:dyDescent="0.25">
      <c r="D2610" s="69"/>
    </row>
    <row r="2611" spans="4:4" x14ac:dyDescent="0.25">
      <c r="D2611" s="69"/>
    </row>
    <row r="2612" spans="4:4" x14ac:dyDescent="0.25">
      <c r="D2612" s="69"/>
    </row>
    <row r="2613" spans="4:4" x14ac:dyDescent="0.25">
      <c r="D2613" s="69"/>
    </row>
    <row r="2614" spans="4:4" x14ac:dyDescent="0.25">
      <c r="D2614" s="69"/>
    </row>
    <row r="2615" spans="4:4" x14ac:dyDescent="0.25">
      <c r="D2615" s="69"/>
    </row>
    <row r="2616" spans="4:4" x14ac:dyDescent="0.25">
      <c r="D2616" s="69"/>
    </row>
    <row r="2617" spans="4:4" x14ac:dyDescent="0.25">
      <c r="D2617" s="69"/>
    </row>
    <row r="2618" spans="4:4" x14ac:dyDescent="0.25">
      <c r="D2618" s="69"/>
    </row>
    <row r="2619" spans="4:4" x14ac:dyDescent="0.25">
      <c r="D2619" s="69"/>
    </row>
    <row r="2620" spans="4:4" x14ac:dyDescent="0.25">
      <c r="D2620" s="69"/>
    </row>
    <row r="2621" spans="4:4" x14ac:dyDescent="0.25">
      <c r="D2621" s="69"/>
    </row>
    <row r="2622" spans="4:4" x14ac:dyDescent="0.25">
      <c r="D2622" s="69"/>
    </row>
    <row r="2623" spans="4:4" x14ac:dyDescent="0.25">
      <c r="D2623" s="69"/>
    </row>
    <row r="2624" spans="4:4" x14ac:dyDescent="0.25">
      <c r="D2624" s="69"/>
    </row>
    <row r="2625" spans="4:4" x14ac:dyDescent="0.25">
      <c r="D2625" s="69"/>
    </row>
    <row r="2626" spans="4:4" x14ac:dyDescent="0.25">
      <c r="D2626" s="69"/>
    </row>
    <row r="2627" spans="4:4" x14ac:dyDescent="0.25">
      <c r="D2627" s="69"/>
    </row>
    <row r="2628" spans="4:4" x14ac:dyDescent="0.25">
      <c r="D2628" s="69"/>
    </row>
    <row r="2629" spans="4:4" x14ac:dyDescent="0.25">
      <c r="D2629" s="69"/>
    </row>
    <row r="2630" spans="4:4" x14ac:dyDescent="0.25">
      <c r="D2630" s="69"/>
    </row>
    <row r="2631" spans="4:4" x14ac:dyDescent="0.25">
      <c r="D2631" s="69"/>
    </row>
    <row r="2632" spans="4:4" x14ac:dyDescent="0.25">
      <c r="D2632" s="69"/>
    </row>
    <row r="2633" spans="4:4" x14ac:dyDescent="0.25">
      <c r="D2633" s="69"/>
    </row>
    <row r="2634" spans="4:4" x14ac:dyDescent="0.25">
      <c r="D2634" s="69"/>
    </row>
    <row r="2635" spans="4:4" x14ac:dyDescent="0.25">
      <c r="D2635" s="69"/>
    </row>
    <row r="2636" spans="4:4" x14ac:dyDescent="0.25">
      <c r="D2636" s="69"/>
    </row>
    <row r="2637" spans="4:4" x14ac:dyDescent="0.25">
      <c r="D2637" s="69"/>
    </row>
    <row r="2638" spans="4:4" x14ac:dyDescent="0.25">
      <c r="D2638" s="69"/>
    </row>
    <row r="2639" spans="4:4" x14ac:dyDescent="0.25">
      <c r="D2639" s="69"/>
    </row>
    <row r="2640" spans="4:4" x14ac:dyDescent="0.25">
      <c r="D2640" s="69"/>
    </row>
    <row r="2641" spans="4:4" x14ac:dyDescent="0.25">
      <c r="D2641" s="69"/>
    </row>
    <row r="2642" spans="4:4" x14ac:dyDescent="0.25">
      <c r="D2642" s="69"/>
    </row>
    <row r="2643" spans="4:4" x14ac:dyDescent="0.25">
      <c r="D2643" s="69"/>
    </row>
    <row r="2644" spans="4:4" x14ac:dyDescent="0.25">
      <c r="D2644" s="69"/>
    </row>
    <row r="2645" spans="4:4" x14ac:dyDescent="0.25">
      <c r="D2645" s="69"/>
    </row>
    <row r="2646" spans="4:4" x14ac:dyDescent="0.25">
      <c r="D2646" s="69"/>
    </row>
    <row r="2647" spans="4:4" x14ac:dyDescent="0.25">
      <c r="D2647" s="69"/>
    </row>
    <row r="2648" spans="4:4" x14ac:dyDescent="0.25">
      <c r="D2648" s="69"/>
    </row>
    <row r="2649" spans="4:4" x14ac:dyDescent="0.25">
      <c r="D2649" s="69"/>
    </row>
    <row r="2650" spans="4:4" x14ac:dyDescent="0.25">
      <c r="D2650" s="69"/>
    </row>
    <row r="2651" spans="4:4" x14ac:dyDescent="0.25">
      <c r="D2651" s="69"/>
    </row>
    <row r="2652" spans="4:4" x14ac:dyDescent="0.25">
      <c r="D2652" s="69"/>
    </row>
    <row r="2653" spans="4:4" x14ac:dyDescent="0.25">
      <c r="D2653" s="69"/>
    </row>
    <row r="2654" spans="4:4" x14ac:dyDescent="0.25">
      <c r="D2654" s="69"/>
    </row>
    <row r="2655" spans="4:4" x14ac:dyDescent="0.25">
      <c r="D2655" s="69"/>
    </row>
    <row r="2656" spans="4:4" x14ac:dyDescent="0.25">
      <c r="D2656" s="69"/>
    </row>
    <row r="2657" spans="4:4" x14ac:dyDescent="0.25">
      <c r="D2657" s="69"/>
    </row>
    <row r="2658" spans="4:4" x14ac:dyDescent="0.25">
      <c r="D2658" s="69"/>
    </row>
    <row r="2659" spans="4:4" x14ac:dyDescent="0.25">
      <c r="D2659" s="69"/>
    </row>
    <row r="2660" spans="4:4" x14ac:dyDescent="0.25">
      <c r="D2660" s="69"/>
    </row>
    <row r="2661" spans="4:4" x14ac:dyDescent="0.25">
      <c r="D2661" s="69"/>
    </row>
    <row r="2662" spans="4:4" x14ac:dyDescent="0.25">
      <c r="D2662" s="69"/>
    </row>
    <row r="2663" spans="4:4" x14ac:dyDescent="0.25">
      <c r="D2663" s="69"/>
    </row>
    <row r="2664" spans="4:4" x14ac:dyDescent="0.25">
      <c r="D2664" s="69"/>
    </row>
    <row r="2665" spans="4:4" x14ac:dyDescent="0.25">
      <c r="D2665" s="69"/>
    </row>
    <row r="2666" spans="4:4" x14ac:dyDescent="0.25">
      <c r="D2666" s="69"/>
    </row>
    <row r="2667" spans="4:4" x14ac:dyDescent="0.25">
      <c r="D2667" s="69"/>
    </row>
    <row r="2668" spans="4:4" x14ac:dyDescent="0.25">
      <c r="D2668" s="69"/>
    </row>
    <row r="2669" spans="4:4" x14ac:dyDescent="0.25">
      <c r="D2669" s="69"/>
    </row>
    <row r="2670" spans="4:4" x14ac:dyDescent="0.25">
      <c r="D2670" s="69"/>
    </row>
    <row r="2671" spans="4:4" x14ac:dyDescent="0.25">
      <c r="D2671" s="69"/>
    </row>
    <row r="2672" spans="4:4" x14ac:dyDescent="0.25">
      <c r="D2672" s="69"/>
    </row>
    <row r="2673" spans="4:4" x14ac:dyDescent="0.25">
      <c r="D2673" s="69"/>
    </row>
    <row r="2674" spans="4:4" x14ac:dyDescent="0.25">
      <c r="D2674" s="69"/>
    </row>
    <row r="2675" spans="4:4" x14ac:dyDescent="0.25">
      <c r="D2675" s="69"/>
    </row>
    <row r="2676" spans="4:4" x14ac:dyDescent="0.25">
      <c r="D2676" s="69"/>
    </row>
    <row r="2677" spans="4:4" x14ac:dyDescent="0.25">
      <c r="D2677" s="69"/>
    </row>
    <row r="2678" spans="4:4" x14ac:dyDescent="0.25">
      <c r="D2678" s="69"/>
    </row>
    <row r="2679" spans="4:4" x14ac:dyDescent="0.25">
      <c r="D2679" s="69"/>
    </row>
    <row r="2680" spans="4:4" x14ac:dyDescent="0.25">
      <c r="D2680" s="69"/>
    </row>
    <row r="2681" spans="4:4" x14ac:dyDescent="0.25">
      <c r="D2681" s="69"/>
    </row>
    <row r="2682" spans="4:4" x14ac:dyDescent="0.25">
      <c r="D2682" s="69"/>
    </row>
    <row r="2683" spans="4:4" x14ac:dyDescent="0.25">
      <c r="D2683" s="69"/>
    </row>
    <row r="2684" spans="4:4" x14ac:dyDescent="0.25">
      <c r="D2684" s="69"/>
    </row>
    <row r="2685" spans="4:4" x14ac:dyDescent="0.25">
      <c r="D2685" s="69"/>
    </row>
    <row r="2686" spans="4:4" x14ac:dyDescent="0.25">
      <c r="D2686" s="69"/>
    </row>
    <row r="2687" spans="4:4" x14ac:dyDescent="0.25">
      <c r="D2687" s="69"/>
    </row>
    <row r="2688" spans="4:4" x14ac:dyDescent="0.25">
      <c r="D2688" s="69"/>
    </row>
    <row r="2689" spans="4:4" x14ac:dyDescent="0.25">
      <c r="D2689" s="69"/>
    </row>
    <row r="2690" spans="4:4" x14ac:dyDescent="0.25">
      <c r="D2690" s="69"/>
    </row>
    <row r="2691" spans="4:4" x14ac:dyDescent="0.25">
      <c r="D2691" s="69"/>
    </row>
    <row r="2692" spans="4:4" x14ac:dyDescent="0.25">
      <c r="D2692" s="69"/>
    </row>
    <row r="2693" spans="4:4" x14ac:dyDescent="0.25">
      <c r="D2693" s="69"/>
    </row>
    <row r="2694" spans="4:4" x14ac:dyDescent="0.25">
      <c r="D2694" s="69"/>
    </row>
    <row r="2695" spans="4:4" x14ac:dyDescent="0.25">
      <c r="D2695" s="69"/>
    </row>
    <row r="2696" spans="4:4" x14ac:dyDescent="0.25">
      <c r="D2696" s="69"/>
    </row>
    <row r="2697" spans="4:4" x14ac:dyDescent="0.25">
      <c r="D2697" s="69"/>
    </row>
    <row r="2698" spans="4:4" x14ac:dyDescent="0.25">
      <c r="D2698" s="69"/>
    </row>
    <row r="2699" spans="4:4" x14ac:dyDescent="0.25">
      <c r="D2699" s="69"/>
    </row>
    <row r="2700" spans="4:4" x14ac:dyDescent="0.25">
      <c r="D2700" s="69"/>
    </row>
    <row r="2701" spans="4:4" x14ac:dyDescent="0.25">
      <c r="D2701" s="69"/>
    </row>
    <row r="2702" spans="4:4" x14ac:dyDescent="0.25">
      <c r="D2702" s="69"/>
    </row>
    <row r="2703" spans="4:4" x14ac:dyDescent="0.25">
      <c r="D2703" s="69"/>
    </row>
    <row r="2704" spans="4:4" x14ac:dyDescent="0.25">
      <c r="D2704" s="69"/>
    </row>
    <row r="2705" spans="4:4" x14ac:dyDescent="0.25">
      <c r="D2705" s="69"/>
    </row>
    <row r="2706" spans="4:4" x14ac:dyDescent="0.25">
      <c r="D2706" s="69"/>
    </row>
    <row r="2707" spans="4:4" x14ac:dyDescent="0.25">
      <c r="D2707" s="69"/>
    </row>
    <row r="2708" spans="4:4" x14ac:dyDescent="0.25">
      <c r="D2708" s="69"/>
    </row>
    <row r="2709" spans="4:4" x14ac:dyDescent="0.25">
      <c r="D2709" s="69"/>
    </row>
    <row r="2710" spans="4:4" x14ac:dyDescent="0.25">
      <c r="D2710" s="69"/>
    </row>
    <row r="2711" spans="4:4" x14ac:dyDescent="0.25">
      <c r="D2711" s="69"/>
    </row>
    <row r="2712" spans="4:4" x14ac:dyDescent="0.25">
      <c r="D2712" s="69"/>
    </row>
    <row r="2713" spans="4:4" x14ac:dyDescent="0.25">
      <c r="D2713" s="69"/>
    </row>
    <row r="2714" spans="4:4" x14ac:dyDescent="0.25">
      <c r="D2714" s="69"/>
    </row>
    <row r="2715" spans="4:4" x14ac:dyDescent="0.25">
      <c r="D2715" s="69"/>
    </row>
    <row r="2716" spans="4:4" x14ac:dyDescent="0.25">
      <c r="D2716" s="69"/>
    </row>
    <row r="2717" spans="4:4" x14ac:dyDescent="0.25">
      <c r="D2717" s="69"/>
    </row>
    <row r="2718" spans="4:4" x14ac:dyDescent="0.25">
      <c r="D2718" s="69"/>
    </row>
    <row r="2719" spans="4:4" x14ac:dyDescent="0.25">
      <c r="D2719" s="69"/>
    </row>
    <row r="2720" spans="4:4" x14ac:dyDescent="0.25">
      <c r="D2720" s="69"/>
    </row>
    <row r="2721" spans="4:4" x14ac:dyDescent="0.25">
      <c r="D2721" s="69"/>
    </row>
    <row r="2722" spans="4:4" x14ac:dyDescent="0.25">
      <c r="D2722" s="69"/>
    </row>
    <row r="2723" spans="4:4" x14ac:dyDescent="0.25">
      <c r="D2723" s="69"/>
    </row>
    <row r="2724" spans="4:4" x14ac:dyDescent="0.25">
      <c r="D2724" s="69"/>
    </row>
    <row r="2725" spans="4:4" x14ac:dyDescent="0.25">
      <c r="D2725" s="69"/>
    </row>
    <row r="2726" spans="4:4" x14ac:dyDescent="0.25">
      <c r="D2726" s="69"/>
    </row>
    <row r="2727" spans="4:4" x14ac:dyDescent="0.25">
      <c r="D2727" s="69"/>
    </row>
    <row r="2728" spans="4:4" x14ac:dyDescent="0.25">
      <c r="D2728" s="69"/>
    </row>
    <row r="2729" spans="4:4" x14ac:dyDescent="0.25">
      <c r="D2729" s="69"/>
    </row>
    <row r="2730" spans="4:4" x14ac:dyDescent="0.25">
      <c r="D2730" s="69"/>
    </row>
    <row r="2731" spans="4:4" x14ac:dyDescent="0.25">
      <c r="D2731" s="69"/>
    </row>
    <row r="2732" spans="4:4" x14ac:dyDescent="0.25">
      <c r="D2732" s="69"/>
    </row>
    <row r="2733" spans="4:4" x14ac:dyDescent="0.25">
      <c r="D2733" s="69"/>
    </row>
    <row r="2734" spans="4:4" x14ac:dyDescent="0.25">
      <c r="D2734" s="69"/>
    </row>
    <row r="2735" spans="4:4" x14ac:dyDescent="0.25">
      <c r="D2735" s="69"/>
    </row>
    <row r="2736" spans="4:4" x14ac:dyDescent="0.25">
      <c r="D2736" s="69"/>
    </row>
    <row r="2737" spans="4:4" x14ac:dyDescent="0.25">
      <c r="D2737" s="69"/>
    </row>
    <row r="2738" spans="4:4" x14ac:dyDescent="0.25">
      <c r="D2738" s="69"/>
    </row>
    <row r="2739" spans="4:4" x14ac:dyDescent="0.25">
      <c r="D2739" s="69"/>
    </row>
    <row r="2740" spans="4:4" x14ac:dyDescent="0.25">
      <c r="D2740" s="69"/>
    </row>
    <row r="2741" spans="4:4" x14ac:dyDescent="0.25">
      <c r="D2741" s="69"/>
    </row>
    <row r="2742" spans="4:4" x14ac:dyDescent="0.25">
      <c r="D2742" s="69"/>
    </row>
    <row r="2743" spans="4:4" x14ac:dyDescent="0.25">
      <c r="D2743" s="69"/>
    </row>
    <row r="2744" spans="4:4" x14ac:dyDescent="0.25">
      <c r="D2744" s="69"/>
    </row>
    <row r="2745" spans="4:4" x14ac:dyDescent="0.25">
      <c r="D2745" s="69"/>
    </row>
    <row r="2746" spans="4:4" x14ac:dyDescent="0.25">
      <c r="D2746" s="69"/>
    </row>
    <row r="2747" spans="4:4" x14ac:dyDescent="0.25">
      <c r="D2747" s="69"/>
    </row>
    <row r="2748" spans="4:4" x14ac:dyDescent="0.25">
      <c r="D2748" s="69"/>
    </row>
    <row r="2749" spans="4:4" x14ac:dyDescent="0.25">
      <c r="D2749" s="69"/>
    </row>
    <row r="2750" spans="4:4" x14ac:dyDescent="0.25">
      <c r="D2750" s="69"/>
    </row>
    <row r="2751" spans="4:4" x14ac:dyDescent="0.25">
      <c r="D2751" s="69"/>
    </row>
    <row r="2752" spans="4:4" x14ac:dyDescent="0.25">
      <c r="D2752" s="69"/>
    </row>
    <row r="2753" spans="4:4" x14ac:dyDescent="0.25">
      <c r="D2753" s="69"/>
    </row>
    <row r="2754" spans="4:4" x14ac:dyDescent="0.25">
      <c r="D2754" s="69"/>
    </row>
    <row r="2755" spans="4:4" x14ac:dyDescent="0.25">
      <c r="D2755" s="69"/>
    </row>
    <row r="2756" spans="4:4" x14ac:dyDescent="0.25">
      <c r="D2756" s="69"/>
    </row>
    <row r="2757" spans="4:4" x14ac:dyDescent="0.25">
      <c r="D2757" s="69"/>
    </row>
    <row r="2758" spans="4:4" x14ac:dyDescent="0.25">
      <c r="D2758" s="69"/>
    </row>
    <row r="2759" spans="4:4" x14ac:dyDescent="0.25">
      <c r="D2759" s="69"/>
    </row>
    <row r="2760" spans="4:4" x14ac:dyDescent="0.25">
      <c r="D2760" s="69"/>
    </row>
    <row r="2761" spans="4:4" x14ac:dyDescent="0.25">
      <c r="D2761" s="69"/>
    </row>
    <row r="2762" spans="4:4" x14ac:dyDescent="0.25">
      <c r="D2762" s="69"/>
    </row>
    <row r="2763" spans="4:4" x14ac:dyDescent="0.25">
      <c r="D2763" s="69"/>
    </row>
    <row r="2764" spans="4:4" x14ac:dyDescent="0.25">
      <c r="D2764" s="69"/>
    </row>
    <row r="2765" spans="4:4" x14ac:dyDescent="0.25">
      <c r="D2765" s="69"/>
    </row>
    <row r="2766" spans="4:4" x14ac:dyDescent="0.25">
      <c r="D2766" s="69"/>
    </row>
    <row r="2767" spans="4:4" x14ac:dyDescent="0.25">
      <c r="D2767" s="69"/>
    </row>
    <row r="2768" spans="4:4" x14ac:dyDescent="0.25">
      <c r="D2768" s="69"/>
    </row>
    <row r="2769" spans="4:4" x14ac:dyDescent="0.25">
      <c r="D2769" s="69"/>
    </row>
    <row r="2770" spans="4:4" x14ac:dyDescent="0.25">
      <c r="D2770" s="69"/>
    </row>
    <row r="2771" spans="4:4" x14ac:dyDescent="0.25">
      <c r="D2771" s="69"/>
    </row>
    <row r="2772" spans="4:4" x14ac:dyDescent="0.25">
      <c r="D2772" s="69"/>
    </row>
    <row r="2773" spans="4:4" x14ac:dyDescent="0.25">
      <c r="D2773" s="69"/>
    </row>
    <row r="2774" spans="4:4" x14ac:dyDescent="0.25">
      <c r="D2774" s="69"/>
    </row>
    <row r="2775" spans="4:4" x14ac:dyDescent="0.25">
      <c r="D2775" s="69"/>
    </row>
    <row r="2776" spans="4:4" x14ac:dyDescent="0.25">
      <c r="D2776" s="69"/>
    </row>
    <row r="2777" spans="4:4" x14ac:dyDescent="0.25">
      <c r="D2777" s="69"/>
    </row>
    <row r="2778" spans="4:4" x14ac:dyDescent="0.25">
      <c r="D2778" s="69"/>
    </row>
    <row r="2779" spans="4:4" x14ac:dyDescent="0.25">
      <c r="D2779" s="69"/>
    </row>
    <row r="2780" spans="4:4" x14ac:dyDescent="0.25">
      <c r="D2780" s="69"/>
    </row>
    <row r="2781" spans="4:4" x14ac:dyDescent="0.25">
      <c r="D2781" s="69"/>
    </row>
    <row r="2782" spans="4:4" x14ac:dyDescent="0.25">
      <c r="D2782" s="69"/>
    </row>
    <row r="2783" spans="4:4" x14ac:dyDescent="0.25">
      <c r="D2783" s="69"/>
    </row>
    <row r="2784" spans="4:4" x14ac:dyDescent="0.25">
      <c r="D2784" s="69"/>
    </row>
    <row r="2785" spans="4:4" x14ac:dyDescent="0.25">
      <c r="D2785" s="69"/>
    </row>
    <row r="2786" spans="4:4" x14ac:dyDescent="0.25">
      <c r="D2786" s="69"/>
    </row>
    <row r="2787" spans="4:4" x14ac:dyDescent="0.25">
      <c r="D2787" s="69"/>
    </row>
    <row r="2788" spans="4:4" x14ac:dyDescent="0.25">
      <c r="D2788" s="69"/>
    </row>
    <row r="2789" spans="4:4" x14ac:dyDescent="0.25">
      <c r="D2789" s="69"/>
    </row>
    <row r="2790" spans="4:4" x14ac:dyDescent="0.25">
      <c r="D2790" s="69"/>
    </row>
    <row r="2791" spans="4:4" x14ac:dyDescent="0.25">
      <c r="D2791" s="69"/>
    </row>
    <row r="2792" spans="4:4" x14ac:dyDescent="0.25">
      <c r="D2792" s="69"/>
    </row>
    <row r="2793" spans="4:4" x14ac:dyDescent="0.25">
      <c r="D2793" s="69"/>
    </row>
    <row r="2794" spans="4:4" x14ac:dyDescent="0.25">
      <c r="D2794" s="69"/>
    </row>
    <row r="2795" spans="4:4" x14ac:dyDescent="0.25">
      <c r="D2795" s="69"/>
    </row>
    <row r="2796" spans="4:4" x14ac:dyDescent="0.25">
      <c r="D2796" s="69"/>
    </row>
    <row r="2797" spans="4:4" x14ac:dyDescent="0.25">
      <c r="D2797" s="69"/>
    </row>
    <row r="2798" spans="4:4" x14ac:dyDescent="0.25">
      <c r="D2798" s="69"/>
    </row>
    <row r="2799" spans="4:4" x14ac:dyDescent="0.25">
      <c r="D2799" s="69"/>
    </row>
    <row r="2800" spans="4:4" x14ac:dyDescent="0.25">
      <c r="D2800" s="69"/>
    </row>
    <row r="2801" spans="4:4" x14ac:dyDescent="0.25">
      <c r="D2801" s="69"/>
    </row>
    <row r="2802" spans="4:4" x14ac:dyDescent="0.25">
      <c r="D2802" s="69"/>
    </row>
    <row r="2803" spans="4:4" x14ac:dyDescent="0.25">
      <c r="D2803" s="69"/>
    </row>
    <row r="2804" spans="4:4" x14ac:dyDescent="0.25">
      <c r="D2804" s="69"/>
    </row>
    <row r="2805" spans="4:4" x14ac:dyDescent="0.25">
      <c r="D2805" s="69"/>
    </row>
    <row r="2806" spans="4:4" x14ac:dyDescent="0.25">
      <c r="D2806" s="69"/>
    </row>
    <row r="2807" spans="4:4" x14ac:dyDescent="0.25">
      <c r="D2807" s="69"/>
    </row>
    <row r="2808" spans="4:4" x14ac:dyDescent="0.25">
      <c r="D2808" s="69"/>
    </row>
    <row r="2809" spans="4:4" x14ac:dyDescent="0.25">
      <c r="D2809" s="69"/>
    </row>
    <row r="2810" spans="4:4" x14ac:dyDescent="0.25">
      <c r="D2810" s="69"/>
    </row>
    <row r="2811" spans="4:4" x14ac:dyDescent="0.25">
      <c r="D2811" s="69"/>
    </row>
    <row r="2812" spans="4:4" x14ac:dyDescent="0.25">
      <c r="D2812" s="69"/>
    </row>
    <row r="2813" spans="4:4" x14ac:dyDescent="0.25">
      <c r="D2813" s="69"/>
    </row>
    <row r="2814" spans="4:4" x14ac:dyDescent="0.25">
      <c r="D2814" s="69"/>
    </row>
    <row r="2815" spans="4:4" x14ac:dyDescent="0.25">
      <c r="D2815" s="69"/>
    </row>
    <row r="2816" spans="4:4" x14ac:dyDescent="0.25">
      <c r="D2816" s="69"/>
    </row>
    <row r="2817" spans="4:4" x14ac:dyDescent="0.25">
      <c r="D2817" s="69"/>
    </row>
    <row r="2818" spans="4:4" x14ac:dyDescent="0.25">
      <c r="D2818" s="69"/>
    </row>
    <row r="2819" spans="4:4" x14ac:dyDescent="0.25">
      <c r="D2819" s="69"/>
    </row>
    <row r="2820" spans="4:4" x14ac:dyDescent="0.25">
      <c r="D2820" s="69"/>
    </row>
    <row r="2821" spans="4:4" x14ac:dyDescent="0.25">
      <c r="D2821" s="69"/>
    </row>
    <row r="2822" spans="4:4" x14ac:dyDescent="0.25">
      <c r="D2822" s="69"/>
    </row>
    <row r="2823" spans="4:4" x14ac:dyDescent="0.25">
      <c r="D2823" s="69"/>
    </row>
    <row r="2824" spans="4:4" x14ac:dyDescent="0.25">
      <c r="D2824" s="69"/>
    </row>
    <row r="2825" spans="4:4" x14ac:dyDescent="0.25">
      <c r="D2825" s="69"/>
    </row>
    <row r="2826" spans="4:4" x14ac:dyDescent="0.25">
      <c r="D2826" s="69"/>
    </row>
    <row r="2827" spans="4:4" x14ac:dyDescent="0.25">
      <c r="D2827" s="69"/>
    </row>
    <row r="2828" spans="4:4" x14ac:dyDescent="0.25">
      <c r="D2828" s="69"/>
    </row>
    <row r="2829" spans="4:4" x14ac:dyDescent="0.25">
      <c r="D2829" s="69"/>
    </row>
    <row r="2830" spans="4:4" x14ac:dyDescent="0.25">
      <c r="D2830" s="69"/>
    </row>
    <row r="2831" spans="4:4" x14ac:dyDescent="0.25">
      <c r="D2831" s="69"/>
    </row>
    <row r="2832" spans="4:4" x14ac:dyDescent="0.25">
      <c r="D2832" s="69"/>
    </row>
    <row r="2833" spans="4:4" x14ac:dyDescent="0.25">
      <c r="D2833" s="69"/>
    </row>
    <row r="2834" spans="4:4" x14ac:dyDescent="0.25">
      <c r="D2834" s="69"/>
    </row>
    <row r="2835" spans="4:4" x14ac:dyDescent="0.25">
      <c r="D2835" s="69"/>
    </row>
    <row r="2836" spans="4:4" x14ac:dyDescent="0.25">
      <c r="D2836" s="69"/>
    </row>
    <row r="2837" spans="4:4" x14ac:dyDescent="0.25">
      <c r="D2837" s="69"/>
    </row>
    <row r="2838" spans="4:4" x14ac:dyDescent="0.25">
      <c r="D2838" s="69"/>
    </row>
    <row r="2839" spans="4:4" x14ac:dyDescent="0.25">
      <c r="D2839" s="69"/>
    </row>
    <row r="2840" spans="4:4" x14ac:dyDescent="0.25">
      <c r="D2840" s="69"/>
    </row>
    <row r="2841" spans="4:4" x14ac:dyDescent="0.25">
      <c r="D2841" s="69"/>
    </row>
    <row r="2842" spans="4:4" x14ac:dyDescent="0.25">
      <c r="D2842" s="69"/>
    </row>
    <row r="2843" spans="4:4" x14ac:dyDescent="0.25">
      <c r="D2843" s="69"/>
    </row>
    <row r="2844" spans="4:4" x14ac:dyDescent="0.25">
      <c r="D2844" s="69"/>
    </row>
    <row r="2845" spans="4:4" x14ac:dyDescent="0.25">
      <c r="D2845" s="69"/>
    </row>
    <row r="2846" spans="4:4" x14ac:dyDescent="0.25">
      <c r="D2846" s="69"/>
    </row>
    <row r="2847" spans="4:4" x14ac:dyDescent="0.25">
      <c r="D2847" s="69"/>
    </row>
    <row r="2848" spans="4:4" x14ac:dyDescent="0.25">
      <c r="D2848" s="69"/>
    </row>
    <row r="2849" spans="4:4" x14ac:dyDescent="0.25">
      <c r="D2849" s="69"/>
    </row>
    <row r="2850" spans="4:4" x14ac:dyDescent="0.25">
      <c r="D2850" s="69"/>
    </row>
    <row r="2851" spans="4:4" x14ac:dyDescent="0.25">
      <c r="D2851" s="69"/>
    </row>
    <row r="2852" spans="4:4" x14ac:dyDescent="0.25">
      <c r="D2852" s="69"/>
    </row>
    <row r="2853" spans="4:4" x14ac:dyDescent="0.25">
      <c r="D2853" s="69"/>
    </row>
    <row r="2854" spans="4:4" x14ac:dyDescent="0.25">
      <c r="D2854" s="69"/>
    </row>
    <row r="2855" spans="4:4" x14ac:dyDescent="0.25">
      <c r="D2855" s="69"/>
    </row>
    <row r="2856" spans="4:4" x14ac:dyDescent="0.25">
      <c r="D2856" s="69"/>
    </row>
    <row r="2857" spans="4:4" x14ac:dyDescent="0.25">
      <c r="D2857" s="69"/>
    </row>
    <row r="2858" spans="4:4" x14ac:dyDescent="0.25">
      <c r="D2858" s="69"/>
    </row>
    <row r="2859" spans="4:4" x14ac:dyDescent="0.25">
      <c r="D2859" s="69"/>
    </row>
    <row r="2860" spans="4:4" x14ac:dyDescent="0.25">
      <c r="D2860" s="69"/>
    </row>
    <row r="2861" spans="4:4" x14ac:dyDescent="0.25">
      <c r="D2861" s="69"/>
    </row>
    <row r="2862" spans="4:4" x14ac:dyDescent="0.25">
      <c r="D2862" s="69"/>
    </row>
    <row r="2863" spans="4:4" x14ac:dyDescent="0.25">
      <c r="D2863" s="69"/>
    </row>
    <row r="2864" spans="4:4" x14ac:dyDescent="0.25">
      <c r="D2864" s="69"/>
    </row>
    <row r="2865" spans="4:4" x14ac:dyDescent="0.25">
      <c r="D2865" s="69"/>
    </row>
    <row r="2866" spans="4:4" x14ac:dyDescent="0.25">
      <c r="D2866" s="69"/>
    </row>
    <row r="2867" spans="4:4" x14ac:dyDescent="0.25">
      <c r="D2867" s="69"/>
    </row>
    <row r="2868" spans="4:4" x14ac:dyDescent="0.25">
      <c r="D2868" s="69"/>
    </row>
    <row r="2869" spans="4:4" x14ac:dyDescent="0.25">
      <c r="D2869" s="69"/>
    </row>
    <row r="2870" spans="4:4" x14ac:dyDescent="0.25">
      <c r="D2870" s="69"/>
    </row>
    <row r="2871" spans="4:4" x14ac:dyDescent="0.25">
      <c r="D2871" s="69"/>
    </row>
    <row r="2872" spans="4:4" x14ac:dyDescent="0.25">
      <c r="D2872" s="69"/>
    </row>
    <row r="2873" spans="4:4" x14ac:dyDescent="0.25">
      <c r="D2873" s="69"/>
    </row>
    <row r="2874" spans="4:4" x14ac:dyDescent="0.25">
      <c r="D2874" s="69"/>
    </row>
    <row r="2875" spans="4:4" x14ac:dyDescent="0.25">
      <c r="D2875" s="69"/>
    </row>
    <row r="2876" spans="4:4" x14ac:dyDescent="0.25">
      <c r="D2876" s="69"/>
    </row>
    <row r="2877" spans="4:4" x14ac:dyDescent="0.25">
      <c r="D2877" s="69"/>
    </row>
    <row r="2878" spans="4:4" x14ac:dyDescent="0.25">
      <c r="D2878" s="69"/>
    </row>
    <row r="2879" spans="4:4" x14ac:dyDescent="0.25">
      <c r="D2879" s="69"/>
    </row>
    <row r="2880" spans="4:4" x14ac:dyDescent="0.25">
      <c r="D2880" s="69"/>
    </row>
    <row r="2881" spans="4:4" x14ac:dyDescent="0.25">
      <c r="D2881" s="69"/>
    </row>
    <row r="2882" spans="4:4" x14ac:dyDescent="0.25">
      <c r="D2882" s="69"/>
    </row>
    <row r="2883" spans="4:4" x14ac:dyDescent="0.25">
      <c r="D2883" s="69"/>
    </row>
    <row r="2884" spans="4:4" x14ac:dyDescent="0.25">
      <c r="D2884" s="69"/>
    </row>
    <row r="2885" spans="4:4" x14ac:dyDescent="0.25">
      <c r="D2885" s="69"/>
    </row>
    <row r="2886" spans="4:4" x14ac:dyDescent="0.25">
      <c r="D2886" s="69"/>
    </row>
    <row r="2887" spans="4:4" x14ac:dyDescent="0.25">
      <c r="D2887" s="69"/>
    </row>
    <row r="2888" spans="4:4" x14ac:dyDescent="0.25">
      <c r="D2888" s="69"/>
    </row>
    <row r="2889" spans="4:4" x14ac:dyDescent="0.25">
      <c r="D2889" s="69"/>
    </row>
    <row r="2890" spans="4:4" x14ac:dyDescent="0.25">
      <c r="D2890" s="69"/>
    </row>
    <row r="2891" spans="4:4" x14ac:dyDescent="0.25">
      <c r="D2891" s="69"/>
    </row>
    <row r="2892" spans="4:4" x14ac:dyDescent="0.25">
      <c r="D2892" s="69"/>
    </row>
    <row r="2893" spans="4:4" x14ac:dyDescent="0.25">
      <c r="D2893" s="69"/>
    </row>
    <row r="2894" spans="4:4" x14ac:dyDescent="0.25">
      <c r="D2894" s="69"/>
    </row>
    <row r="2895" spans="4:4" x14ac:dyDescent="0.25">
      <c r="D2895" s="69"/>
    </row>
    <row r="2896" spans="4:4" x14ac:dyDescent="0.25">
      <c r="D2896" s="69"/>
    </row>
    <row r="2897" spans="4:4" x14ac:dyDescent="0.25">
      <c r="D2897" s="69"/>
    </row>
    <row r="2898" spans="4:4" x14ac:dyDescent="0.25">
      <c r="D2898" s="69"/>
    </row>
    <row r="2899" spans="4:4" x14ac:dyDescent="0.25">
      <c r="D2899" s="69"/>
    </row>
    <row r="2900" spans="4:4" x14ac:dyDescent="0.25">
      <c r="D2900" s="69"/>
    </row>
    <row r="2901" spans="4:4" x14ac:dyDescent="0.25">
      <c r="D2901" s="69"/>
    </row>
    <row r="2902" spans="4:4" x14ac:dyDescent="0.25">
      <c r="D2902" s="69"/>
    </row>
    <row r="2903" spans="4:4" x14ac:dyDescent="0.25">
      <c r="D2903" s="69"/>
    </row>
    <row r="2904" spans="4:4" x14ac:dyDescent="0.25">
      <c r="D2904" s="69"/>
    </row>
    <row r="2905" spans="4:4" x14ac:dyDescent="0.25">
      <c r="D2905" s="69"/>
    </row>
    <row r="2906" spans="4:4" x14ac:dyDescent="0.25">
      <c r="D2906" s="69"/>
    </row>
    <row r="2907" spans="4:4" x14ac:dyDescent="0.25">
      <c r="D2907" s="69"/>
    </row>
    <row r="2908" spans="4:4" x14ac:dyDescent="0.25">
      <c r="D2908" s="69"/>
    </row>
    <row r="2909" spans="4:4" x14ac:dyDescent="0.25">
      <c r="D2909" s="69"/>
    </row>
    <row r="2910" spans="4:4" x14ac:dyDescent="0.25">
      <c r="D2910" s="69"/>
    </row>
    <row r="2911" spans="4:4" x14ac:dyDescent="0.25">
      <c r="D2911" s="69"/>
    </row>
    <row r="2912" spans="4:4" x14ac:dyDescent="0.25">
      <c r="D2912" s="69"/>
    </row>
    <row r="2913" spans="4:4" x14ac:dyDescent="0.25">
      <c r="D2913" s="69"/>
    </row>
    <row r="2914" spans="4:4" x14ac:dyDescent="0.25">
      <c r="D2914" s="69"/>
    </row>
    <row r="2915" spans="4:4" x14ac:dyDescent="0.25">
      <c r="D2915" s="69"/>
    </row>
    <row r="2916" spans="4:4" x14ac:dyDescent="0.25">
      <c r="D2916" s="69"/>
    </row>
    <row r="2917" spans="4:4" x14ac:dyDescent="0.25">
      <c r="D2917" s="69"/>
    </row>
    <row r="2918" spans="4:4" x14ac:dyDescent="0.25">
      <c r="D2918" s="69"/>
    </row>
    <row r="2919" spans="4:4" x14ac:dyDescent="0.25">
      <c r="D2919" s="69"/>
    </row>
    <row r="2920" spans="4:4" x14ac:dyDescent="0.25">
      <c r="D2920" s="69"/>
    </row>
    <row r="2921" spans="4:4" x14ac:dyDescent="0.25">
      <c r="D2921" s="69"/>
    </row>
    <row r="2922" spans="4:4" x14ac:dyDescent="0.25">
      <c r="D2922" s="69"/>
    </row>
    <row r="2923" spans="4:4" x14ac:dyDescent="0.25">
      <c r="D2923" s="69"/>
    </row>
    <row r="2924" spans="4:4" x14ac:dyDescent="0.25">
      <c r="D2924" s="69"/>
    </row>
    <row r="2925" spans="4:4" x14ac:dyDescent="0.25">
      <c r="D2925" s="69"/>
    </row>
    <row r="2926" spans="4:4" x14ac:dyDescent="0.25">
      <c r="D2926" s="69"/>
    </row>
    <row r="2927" spans="4:4" x14ac:dyDescent="0.25">
      <c r="D2927" s="69"/>
    </row>
    <row r="2928" spans="4:4" x14ac:dyDescent="0.25">
      <c r="D2928" s="69"/>
    </row>
    <row r="2929" spans="4:4" x14ac:dyDescent="0.25">
      <c r="D2929" s="69"/>
    </row>
    <row r="2930" spans="4:4" x14ac:dyDescent="0.25">
      <c r="D2930" s="69"/>
    </row>
    <row r="2931" spans="4:4" x14ac:dyDescent="0.25">
      <c r="D2931" s="69"/>
    </row>
    <row r="2932" spans="4:4" x14ac:dyDescent="0.25">
      <c r="D2932" s="69"/>
    </row>
    <row r="2933" spans="4:4" x14ac:dyDescent="0.25">
      <c r="D2933" s="69"/>
    </row>
    <row r="2934" spans="4:4" x14ac:dyDescent="0.25">
      <c r="D2934" s="69"/>
    </row>
    <row r="2935" spans="4:4" x14ac:dyDescent="0.25">
      <c r="D2935" s="69"/>
    </row>
    <row r="2936" spans="4:4" x14ac:dyDescent="0.25">
      <c r="D2936" s="69"/>
    </row>
    <row r="2937" spans="4:4" x14ac:dyDescent="0.25">
      <c r="D2937" s="69"/>
    </row>
    <row r="2938" spans="4:4" x14ac:dyDescent="0.25">
      <c r="D2938" s="69"/>
    </row>
    <row r="2939" spans="4:4" x14ac:dyDescent="0.25">
      <c r="D2939" s="69"/>
    </row>
    <row r="2940" spans="4:4" x14ac:dyDescent="0.25">
      <c r="D2940" s="69"/>
    </row>
    <row r="2941" spans="4:4" x14ac:dyDescent="0.25">
      <c r="D2941" s="69"/>
    </row>
    <row r="2942" spans="4:4" x14ac:dyDescent="0.25">
      <c r="D2942" s="69"/>
    </row>
    <row r="2943" spans="4:4" x14ac:dyDescent="0.25">
      <c r="D2943" s="69"/>
    </row>
    <row r="2944" spans="4:4" x14ac:dyDescent="0.25">
      <c r="D2944" s="69"/>
    </row>
    <row r="2945" spans="4:4" x14ac:dyDescent="0.25">
      <c r="D2945" s="69"/>
    </row>
    <row r="2946" spans="4:4" x14ac:dyDescent="0.25">
      <c r="D2946" s="69"/>
    </row>
    <row r="2947" spans="4:4" x14ac:dyDescent="0.25">
      <c r="D2947" s="69"/>
    </row>
    <row r="2948" spans="4:4" x14ac:dyDescent="0.25">
      <c r="D2948" s="69"/>
    </row>
    <row r="2949" spans="4:4" x14ac:dyDescent="0.25">
      <c r="D2949" s="69"/>
    </row>
    <row r="2950" spans="4:4" x14ac:dyDescent="0.25">
      <c r="D2950" s="69"/>
    </row>
    <row r="2951" spans="4:4" x14ac:dyDescent="0.25">
      <c r="D2951" s="69"/>
    </row>
    <row r="2952" spans="4:4" x14ac:dyDescent="0.25">
      <c r="D2952" s="69"/>
    </row>
    <row r="2953" spans="4:4" x14ac:dyDescent="0.25">
      <c r="D2953" s="69"/>
    </row>
    <row r="2954" spans="4:4" x14ac:dyDescent="0.25">
      <c r="D2954" s="69"/>
    </row>
    <row r="2955" spans="4:4" x14ac:dyDescent="0.25">
      <c r="D2955" s="69"/>
    </row>
    <row r="2956" spans="4:4" x14ac:dyDescent="0.25">
      <c r="D2956" s="69"/>
    </row>
    <row r="2957" spans="4:4" x14ac:dyDescent="0.25">
      <c r="D2957" s="69"/>
    </row>
    <row r="2958" spans="4:4" x14ac:dyDescent="0.25">
      <c r="D2958" s="69"/>
    </row>
    <row r="2959" spans="4:4" x14ac:dyDescent="0.25">
      <c r="D2959" s="69"/>
    </row>
    <row r="2960" spans="4:4" x14ac:dyDescent="0.25">
      <c r="D2960" s="69"/>
    </row>
    <row r="2961" spans="4:4" x14ac:dyDescent="0.25">
      <c r="D2961" s="69"/>
    </row>
    <row r="2962" spans="4:4" x14ac:dyDescent="0.25">
      <c r="D2962" s="69"/>
    </row>
    <row r="2963" spans="4:4" x14ac:dyDescent="0.25">
      <c r="D2963" s="69"/>
    </row>
    <row r="2964" spans="4:4" x14ac:dyDescent="0.25">
      <c r="D2964" s="69"/>
    </row>
    <row r="2965" spans="4:4" x14ac:dyDescent="0.25">
      <c r="D2965" s="69"/>
    </row>
    <row r="2966" spans="4:4" x14ac:dyDescent="0.25">
      <c r="D2966" s="69"/>
    </row>
    <row r="2967" spans="4:4" x14ac:dyDescent="0.25">
      <c r="D2967" s="69"/>
    </row>
    <row r="2968" spans="4:4" x14ac:dyDescent="0.25">
      <c r="D2968" s="69"/>
    </row>
    <row r="2969" spans="4:4" x14ac:dyDescent="0.25">
      <c r="D2969" s="69"/>
    </row>
    <row r="2970" spans="4:4" x14ac:dyDescent="0.25">
      <c r="D2970" s="69"/>
    </row>
    <row r="2971" spans="4:4" x14ac:dyDescent="0.25">
      <c r="D2971" s="69"/>
    </row>
    <row r="2972" spans="4:4" x14ac:dyDescent="0.25">
      <c r="D2972" s="69"/>
    </row>
    <row r="2973" spans="4:4" x14ac:dyDescent="0.25">
      <c r="D2973" s="69"/>
    </row>
    <row r="2974" spans="4:4" x14ac:dyDescent="0.25">
      <c r="D2974" s="69"/>
    </row>
    <row r="2975" spans="4:4" x14ac:dyDescent="0.25">
      <c r="D2975" s="69"/>
    </row>
    <row r="2976" spans="4:4" x14ac:dyDescent="0.25">
      <c r="D2976" s="69"/>
    </row>
    <row r="2977" spans="4:4" x14ac:dyDescent="0.25">
      <c r="D2977" s="69"/>
    </row>
    <row r="2978" spans="4:4" x14ac:dyDescent="0.25">
      <c r="D2978" s="69"/>
    </row>
    <row r="2979" spans="4:4" x14ac:dyDescent="0.25">
      <c r="D2979" s="69"/>
    </row>
    <row r="2980" spans="4:4" x14ac:dyDescent="0.25">
      <c r="D2980" s="69"/>
    </row>
    <row r="2981" spans="4:4" x14ac:dyDescent="0.25">
      <c r="D2981" s="69"/>
    </row>
    <row r="2982" spans="4:4" x14ac:dyDescent="0.25">
      <c r="D2982" s="69"/>
    </row>
    <row r="2983" spans="4:4" x14ac:dyDescent="0.25">
      <c r="D2983" s="69"/>
    </row>
    <row r="2984" spans="4:4" x14ac:dyDescent="0.25">
      <c r="D2984" s="69"/>
    </row>
    <row r="2985" spans="4:4" x14ac:dyDescent="0.25">
      <c r="D2985" s="69"/>
    </row>
    <row r="2986" spans="4:4" x14ac:dyDescent="0.25">
      <c r="D2986" s="69"/>
    </row>
    <row r="2987" spans="4:4" x14ac:dyDescent="0.25">
      <c r="D2987" s="69"/>
    </row>
    <row r="2988" spans="4:4" x14ac:dyDescent="0.25">
      <c r="D2988" s="69"/>
    </row>
    <row r="2989" spans="4:4" x14ac:dyDescent="0.25">
      <c r="D2989" s="69"/>
    </row>
    <row r="2990" spans="4:4" x14ac:dyDescent="0.25">
      <c r="D2990" s="69"/>
    </row>
    <row r="2991" spans="4:4" x14ac:dyDescent="0.25">
      <c r="D2991" s="69"/>
    </row>
    <row r="2992" spans="4:4" x14ac:dyDescent="0.25">
      <c r="D2992" s="69"/>
    </row>
    <row r="2993" spans="4:4" x14ac:dyDescent="0.25">
      <c r="D2993" s="69"/>
    </row>
    <row r="2994" spans="4:4" x14ac:dyDescent="0.25">
      <c r="D2994" s="69"/>
    </row>
    <row r="2995" spans="4:4" x14ac:dyDescent="0.25">
      <c r="D2995" s="69"/>
    </row>
    <row r="2996" spans="4:4" x14ac:dyDescent="0.25">
      <c r="D2996" s="69"/>
    </row>
    <row r="2997" spans="4:4" x14ac:dyDescent="0.25">
      <c r="D2997" s="69"/>
    </row>
    <row r="2998" spans="4:4" x14ac:dyDescent="0.25">
      <c r="D2998" s="69"/>
    </row>
    <row r="2999" spans="4:4" x14ac:dyDescent="0.25">
      <c r="D2999" s="69"/>
    </row>
    <row r="3000" spans="4:4" x14ac:dyDescent="0.25">
      <c r="D3000" s="69"/>
    </row>
    <row r="3001" spans="4:4" x14ac:dyDescent="0.25">
      <c r="D3001" s="69"/>
    </row>
    <row r="3002" spans="4:4" x14ac:dyDescent="0.25">
      <c r="D3002" s="69"/>
    </row>
    <row r="3003" spans="4:4" x14ac:dyDescent="0.25">
      <c r="D3003" s="69"/>
    </row>
    <row r="3004" spans="4:4" x14ac:dyDescent="0.25">
      <c r="D3004" s="69"/>
    </row>
    <row r="3005" spans="4:4" x14ac:dyDescent="0.25">
      <c r="D3005" s="69"/>
    </row>
    <row r="3006" spans="4:4" x14ac:dyDescent="0.25">
      <c r="D3006" s="69"/>
    </row>
    <row r="3007" spans="4:4" x14ac:dyDescent="0.25">
      <c r="D3007" s="69"/>
    </row>
    <row r="3008" spans="4:4" x14ac:dyDescent="0.25">
      <c r="D3008" s="69"/>
    </row>
    <row r="3009" spans="4:4" x14ac:dyDescent="0.25">
      <c r="D3009" s="69"/>
    </row>
    <row r="3010" spans="4:4" x14ac:dyDescent="0.25">
      <c r="D3010" s="69"/>
    </row>
    <row r="3011" spans="4:4" x14ac:dyDescent="0.25">
      <c r="D3011" s="69"/>
    </row>
    <row r="3012" spans="4:4" x14ac:dyDescent="0.25">
      <c r="D3012" s="69"/>
    </row>
    <row r="3013" spans="4:4" x14ac:dyDescent="0.25">
      <c r="D3013" s="69"/>
    </row>
    <row r="3014" spans="4:4" x14ac:dyDescent="0.25">
      <c r="D3014" s="69"/>
    </row>
    <row r="3015" spans="4:4" x14ac:dyDescent="0.25">
      <c r="D3015" s="69"/>
    </row>
    <row r="3016" spans="4:4" x14ac:dyDescent="0.25">
      <c r="D3016" s="69"/>
    </row>
    <row r="3017" spans="4:4" x14ac:dyDescent="0.25">
      <c r="D3017" s="69"/>
    </row>
    <row r="3018" spans="4:4" x14ac:dyDescent="0.25">
      <c r="D3018" s="69"/>
    </row>
    <row r="3019" spans="4:4" x14ac:dyDescent="0.25">
      <c r="D3019" s="69"/>
    </row>
    <row r="3020" spans="4:4" x14ac:dyDescent="0.25">
      <c r="D3020" s="69"/>
    </row>
    <row r="3021" spans="4:4" x14ac:dyDescent="0.25">
      <c r="D3021" s="69"/>
    </row>
    <row r="3022" spans="4:4" x14ac:dyDescent="0.25">
      <c r="D3022" s="69"/>
    </row>
    <row r="3023" spans="4:4" x14ac:dyDescent="0.25">
      <c r="D3023" s="69"/>
    </row>
    <row r="3024" spans="4:4" x14ac:dyDescent="0.25">
      <c r="D3024" s="69"/>
    </row>
    <row r="3025" spans="4:4" x14ac:dyDescent="0.25">
      <c r="D3025" s="69"/>
    </row>
    <row r="3026" spans="4:4" x14ac:dyDescent="0.25">
      <c r="D3026" s="69"/>
    </row>
    <row r="3027" spans="4:4" x14ac:dyDescent="0.25">
      <c r="D3027" s="69"/>
    </row>
    <row r="3028" spans="4:4" x14ac:dyDescent="0.25">
      <c r="D3028" s="69"/>
    </row>
    <row r="3029" spans="4:4" x14ac:dyDescent="0.25">
      <c r="D3029" s="69"/>
    </row>
    <row r="3030" spans="4:4" x14ac:dyDescent="0.25">
      <c r="D3030" s="69"/>
    </row>
    <row r="3031" spans="4:4" x14ac:dyDescent="0.25">
      <c r="D3031" s="69"/>
    </row>
    <row r="3032" spans="4:4" x14ac:dyDescent="0.25">
      <c r="D3032" s="69"/>
    </row>
    <row r="3033" spans="4:4" x14ac:dyDescent="0.25">
      <c r="D3033" s="69"/>
    </row>
    <row r="3034" spans="4:4" x14ac:dyDescent="0.25">
      <c r="D3034" s="69"/>
    </row>
    <row r="3035" spans="4:4" x14ac:dyDescent="0.25">
      <c r="D3035" s="69"/>
    </row>
    <row r="3036" spans="4:4" x14ac:dyDescent="0.25">
      <c r="D3036" s="69"/>
    </row>
    <row r="3037" spans="4:4" x14ac:dyDescent="0.25">
      <c r="D3037" s="69"/>
    </row>
    <row r="3038" spans="4:4" x14ac:dyDescent="0.25">
      <c r="D3038" s="69"/>
    </row>
    <row r="3039" spans="4:4" x14ac:dyDescent="0.25">
      <c r="D3039" s="69"/>
    </row>
    <row r="3040" spans="4:4" x14ac:dyDescent="0.25">
      <c r="D3040" s="69"/>
    </row>
    <row r="3041" spans="4:4" x14ac:dyDescent="0.25">
      <c r="D3041" s="69"/>
    </row>
    <row r="3042" spans="4:4" x14ac:dyDescent="0.25">
      <c r="D3042" s="69"/>
    </row>
    <row r="3043" spans="4:4" x14ac:dyDescent="0.25">
      <c r="D3043" s="69"/>
    </row>
    <row r="3044" spans="4:4" x14ac:dyDescent="0.25">
      <c r="D3044" s="69"/>
    </row>
    <row r="3045" spans="4:4" x14ac:dyDescent="0.25">
      <c r="D3045" s="69"/>
    </row>
    <row r="3046" spans="4:4" x14ac:dyDescent="0.25">
      <c r="D3046" s="69"/>
    </row>
    <row r="3047" spans="4:4" x14ac:dyDescent="0.25">
      <c r="D3047" s="69"/>
    </row>
    <row r="3048" spans="4:4" x14ac:dyDescent="0.25">
      <c r="D3048" s="69"/>
    </row>
    <row r="3049" spans="4:4" x14ac:dyDescent="0.25">
      <c r="D3049" s="69"/>
    </row>
    <row r="3050" spans="4:4" x14ac:dyDescent="0.25">
      <c r="D3050" s="69"/>
    </row>
    <row r="3051" spans="4:4" x14ac:dyDescent="0.25">
      <c r="D3051" s="69"/>
    </row>
    <row r="3052" spans="4:4" x14ac:dyDescent="0.25">
      <c r="D3052" s="69"/>
    </row>
    <row r="3053" spans="4:4" x14ac:dyDescent="0.25">
      <c r="D3053" s="69"/>
    </row>
    <row r="3054" spans="4:4" x14ac:dyDescent="0.25">
      <c r="D3054" s="69"/>
    </row>
    <row r="3055" spans="4:4" x14ac:dyDescent="0.25">
      <c r="D3055" s="69"/>
    </row>
    <row r="3056" spans="4:4" x14ac:dyDescent="0.25">
      <c r="D3056" s="69"/>
    </row>
    <row r="3057" spans="4:4" x14ac:dyDescent="0.25">
      <c r="D3057" s="69"/>
    </row>
    <row r="3058" spans="4:4" x14ac:dyDescent="0.25">
      <c r="D3058" s="69"/>
    </row>
    <row r="3059" spans="4:4" x14ac:dyDescent="0.25">
      <c r="D3059" s="69"/>
    </row>
    <row r="3060" spans="4:4" x14ac:dyDescent="0.25">
      <c r="D3060" s="69"/>
    </row>
    <row r="3061" spans="4:4" x14ac:dyDescent="0.25">
      <c r="D3061" s="69"/>
    </row>
    <row r="3062" spans="4:4" x14ac:dyDescent="0.25">
      <c r="D3062" s="69"/>
    </row>
    <row r="3063" spans="4:4" x14ac:dyDescent="0.25">
      <c r="D3063" s="69"/>
    </row>
    <row r="3064" spans="4:4" x14ac:dyDescent="0.25">
      <c r="D3064" s="69"/>
    </row>
    <row r="3065" spans="4:4" x14ac:dyDescent="0.25">
      <c r="D3065" s="69"/>
    </row>
    <row r="3066" spans="4:4" x14ac:dyDescent="0.25">
      <c r="D3066" s="69"/>
    </row>
    <row r="3067" spans="4:4" x14ac:dyDescent="0.25">
      <c r="D3067" s="69"/>
    </row>
    <row r="3068" spans="4:4" x14ac:dyDescent="0.25">
      <c r="D3068" s="69"/>
    </row>
    <row r="3069" spans="4:4" x14ac:dyDescent="0.25">
      <c r="D3069" s="69"/>
    </row>
    <row r="3070" spans="4:4" x14ac:dyDescent="0.25">
      <c r="D3070" s="69"/>
    </row>
    <row r="3071" spans="4:4" x14ac:dyDescent="0.25">
      <c r="D3071" s="69"/>
    </row>
    <row r="3072" spans="4:4" x14ac:dyDescent="0.25">
      <c r="D3072" s="69"/>
    </row>
    <row r="3073" spans="4:4" x14ac:dyDescent="0.25">
      <c r="D3073" s="69"/>
    </row>
    <row r="3074" spans="4:4" x14ac:dyDescent="0.25">
      <c r="D3074" s="69"/>
    </row>
    <row r="3075" spans="4:4" x14ac:dyDescent="0.25">
      <c r="D3075" s="69"/>
    </row>
    <row r="3076" spans="4:4" x14ac:dyDescent="0.25">
      <c r="D3076" s="69"/>
    </row>
    <row r="3077" spans="4:4" x14ac:dyDescent="0.25">
      <c r="D3077" s="69"/>
    </row>
    <row r="3078" spans="4:4" x14ac:dyDescent="0.25">
      <c r="D3078" s="69"/>
    </row>
    <row r="3079" spans="4:4" x14ac:dyDescent="0.25">
      <c r="D3079" s="69"/>
    </row>
    <row r="3080" spans="4:4" x14ac:dyDescent="0.25">
      <c r="D3080" s="69"/>
    </row>
    <row r="3081" spans="4:4" x14ac:dyDescent="0.25">
      <c r="D3081" s="69"/>
    </row>
    <row r="3082" spans="4:4" x14ac:dyDescent="0.25">
      <c r="D3082" s="69"/>
    </row>
    <row r="3083" spans="4:4" x14ac:dyDescent="0.25">
      <c r="D3083" s="69"/>
    </row>
    <row r="3084" spans="4:4" x14ac:dyDescent="0.25">
      <c r="D3084" s="69"/>
    </row>
    <row r="3085" spans="4:4" x14ac:dyDescent="0.25">
      <c r="D3085" s="69"/>
    </row>
    <row r="3086" spans="4:4" x14ac:dyDescent="0.25">
      <c r="D3086" s="69"/>
    </row>
    <row r="3087" spans="4:4" x14ac:dyDescent="0.25">
      <c r="D3087" s="69"/>
    </row>
    <row r="3088" spans="4:4" x14ac:dyDescent="0.25">
      <c r="D3088" s="69"/>
    </row>
    <row r="3089" spans="4:4" x14ac:dyDescent="0.25">
      <c r="D3089" s="69"/>
    </row>
    <row r="3090" spans="4:4" x14ac:dyDescent="0.25">
      <c r="D3090" s="69"/>
    </row>
    <row r="3091" spans="4:4" x14ac:dyDescent="0.25">
      <c r="D3091" s="69"/>
    </row>
    <row r="3092" spans="4:4" x14ac:dyDescent="0.25">
      <c r="D3092" s="69"/>
    </row>
    <row r="3093" spans="4:4" x14ac:dyDescent="0.25">
      <c r="D3093" s="69"/>
    </row>
    <row r="3094" spans="4:4" x14ac:dyDescent="0.25">
      <c r="D3094" s="69"/>
    </row>
    <row r="3095" spans="4:4" x14ac:dyDescent="0.25">
      <c r="D3095" s="69"/>
    </row>
    <row r="3096" spans="4:4" x14ac:dyDescent="0.25">
      <c r="D3096" s="69"/>
    </row>
    <row r="3097" spans="4:4" x14ac:dyDescent="0.25">
      <c r="D3097" s="69"/>
    </row>
    <row r="3098" spans="4:4" x14ac:dyDescent="0.25">
      <c r="D3098" s="69"/>
    </row>
    <row r="3099" spans="4:4" x14ac:dyDescent="0.25">
      <c r="D3099" s="69"/>
    </row>
    <row r="3100" spans="4:4" x14ac:dyDescent="0.25">
      <c r="D3100" s="69"/>
    </row>
    <row r="3101" spans="4:4" x14ac:dyDescent="0.25">
      <c r="D3101" s="69"/>
    </row>
    <row r="3102" spans="4:4" x14ac:dyDescent="0.25">
      <c r="D3102" s="69"/>
    </row>
    <row r="3103" spans="4:4" x14ac:dyDescent="0.25">
      <c r="D3103" s="69"/>
    </row>
    <row r="3104" spans="4:4" x14ac:dyDescent="0.25">
      <c r="D3104" s="69"/>
    </row>
    <row r="3105" spans="4:4" x14ac:dyDescent="0.25">
      <c r="D3105" s="69"/>
    </row>
    <row r="3106" spans="4:4" x14ac:dyDescent="0.25">
      <c r="D3106" s="69"/>
    </row>
    <row r="3107" spans="4:4" x14ac:dyDescent="0.25">
      <c r="D3107" s="69"/>
    </row>
    <row r="3108" spans="4:4" x14ac:dyDescent="0.25">
      <c r="D3108" s="69"/>
    </row>
    <row r="3109" spans="4:4" x14ac:dyDescent="0.25">
      <c r="D3109" s="69"/>
    </row>
    <row r="3110" spans="4:4" x14ac:dyDescent="0.25">
      <c r="D3110" s="69"/>
    </row>
    <row r="3111" spans="4:4" x14ac:dyDescent="0.25">
      <c r="D3111" s="69"/>
    </row>
    <row r="3112" spans="4:4" x14ac:dyDescent="0.25">
      <c r="D3112" s="69"/>
    </row>
    <row r="3113" spans="4:4" x14ac:dyDescent="0.25">
      <c r="D3113" s="69"/>
    </row>
    <row r="3114" spans="4:4" x14ac:dyDescent="0.25">
      <c r="D3114" s="69"/>
    </row>
    <row r="3115" spans="4:4" x14ac:dyDescent="0.25">
      <c r="D3115" s="69"/>
    </row>
    <row r="3116" spans="4:4" x14ac:dyDescent="0.25">
      <c r="D3116" s="69"/>
    </row>
    <row r="3117" spans="4:4" x14ac:dyDescent="0.25">
      <c r="D3117" s="69"/>
    </row>
    <row r="3118" spans="4:4" x14ac:dyDescent="0.25">
      <c r="D3118" s="69"/>
    </row>
    <row r="3119" spans="4:4" x14ac:dyDescent="0.25">
      <c r="D3119" s="69"/>
    </row>
    <row r="3120" spans="4:4" x14ac:dyDescent="0.25">
      <c r="D3120" s="69"/>
    </row>
    <row r="3121" spans="4:4" x14ac:dyDescent="0.25">
      <c r="D3121" s="69"/>
    </row>
    <row r="3122" spans="4:4" x14ac:dyDescent="0.25">
      <c r="D3122" s="69"/>
    </row>
    <row r="3123" spans="4:4" x14ac:dyDescent="0.25">
      <c r="D3123" s="69"/>
    </row>
    <row r="3124" spans="4:4" x14ac:dyDescent="0.25">
      <c r="D3124" s="69"/>
    </row>
    <row r="3125" spans="4:4" x14ac:dyDescent="0.25">
      <c r="D3125" s="69"/>
    </row>
    <row r="3126" spans="4:4" x14ac:dyDescent="0.25">
      <c r="D3126" s="69"/>
    </row>
    <row r="3127" spans="4:4" x14ac:dyDescent="0.25">
      <c r="D3127" s="69"/>
    </row>
    <row r="3128" spans="4:4" x14ac:dyDescent="0.25">
      <c r="D3128" s="69"/>
    </row>
    <row r="3129" spans="4:4" x14ac:dyDescent="0.25">
      <c r="D3129" s="69"/>
    </row>
    <row r="3130" spans="4:4" x14ac:dyDescent="0.25">
      <c r="D3130" s="69"/>
    </row>
    <row r="3131" spans="4:4" x14ac:dyDescent="0.25">
      <c r="D3131" s="69"/>
    </row>
    <row r="3132" spans="4:4" x14ac:dyDescent="0.25">
      <c r="D3132" s="69"/>
    </row>
    <row r="3133" spans="4:4" x14ac:dyDescent="0.25">
      <c r="D3133" s="69"/>
    </row>
    <row r="3134" spans="4:4" x14ac:dyDescent="0.25">
      <c r="D3134" s="69"/>
    </row>
    <row r="3135" spans="4:4" x14ac:dyDescent="0.25">
      <c r="D3135" s="69"/>
    </row>
    <row r="3136" spans="4:4" x14ac:dyDescent="0.25">
      <c r="D3136" s="69"/>
    </row>
    <row r="3137" spans="4:4" x14ac:dyDescent="0.25">
      <c r="D3137" s="69"/>
    </row>
    <row r="3138" spans="4:4" x14ac:dyDescent="0.25">
      <c r="D3138" s="69"/>
    </row>
    <row r="3139" spans="4:4" x14ac:dyDescent="0.25">
      <c r="D3139" s="69"/>
    </row>
    <row r="3140" spans="4:4" x14ac:dyDescent="0.25">
      <c r="D3140" s="69"/>
    </row>
    <row r="3141" spans="4:4" x14ac:dyDescent="0.25">
      <c r="D3141" s="69"/>
    </row>
    <row r="3142" spans="4:4" x14ac:dyDescent="0.25">
      <c r="D3142" s="69"/>
    </row>
    <row r="3143" spans="4:4" x14ac:dyDescent="0.25">
      <c r="D3143" s="69"/>
    </row>
    <row r="3144" spans="4:4" x14ac:dyDescent="0.25">
      <c r="D3144" s="69"/>
    </row>
    <row r="3145" spans="4:4" x14ac:dyDescent="0.25">
      <c r="D3145" s="69"/>
    </row>
    <row r="3146" spans="4:4" x14ac:dyDescent="0.25">
      <c r="D3146" s="69"/>
    </row>
    <row r="3147" spans="4:4" x14ac:dyDescent="0.25">
      <c r="D3147" s="69"/>
    </row>
    <row r="3148" spans="4:4" x14ac:dyDescent="0.25">
      <c r="D3148" s="69"/>
    </row>
    <row r="3149" spans="4:4" x14ac:dyDescent="0.25">
      <c r="D3149" s="69"/>
    </row>
    <row r="3150" spans="4:4" x14ac:dyDescent="0.25">
      <c r="D3150" s="69"/>
    </row>
    <row r="3151" spans="4:4" x14ac:dyDescent="0.25">
      <c r="D3151" s="69"/>
    </row>
    <row r="3152" spans="4:4" x14ac:dyDescent="0.25">
      <c r="D3152" s="69"/>
    </row>
    <row r="3153" spans="4:4" x14ac:dyDescent="0.25">
      <c r="D3153" s="69"/>
    </row>
    <row r="3154" spans="4:4" x14ac:dyDescent="0.25">
      <c r="D3154" s="69"/>
    </row>
    <row r="3155" spans="4:4" x14ac:dyDescent="0.25">
      <c r="D3155" s="69"/>
    </row>
    <row r="3156" spans="4:4" x14ac:dyDescent="0.25">
      <c r="D3156" s="69"/>
    </row>
    <row r="3157" spans="4:4" x14ac:dyDescent="0.25">
      <c r="D3157" s="69"/>
    </row>
    <row r="3158" spans="4:4" x14ac:dyDescent="0.25">
      <c r="D3158" s="69"/>
    </row>
    <row r="3159" spans="4:4" x14ac:dyDescent="0.25">
      <c r="D3159" s="69"/>
    </row>
    <row r="3160" spans="4:4" x14ac:dyDescent="0.25">
      <c r="D3160" s="69"/>
    </row>
    <row r="3161" spans="4:4" x14ac:dyDescent="0.25">
      <c r="D3161" s="69"/>
    </row>
    <row r="3162" spans="4:4" x14ac:dyDescent="0.25">
      <c r="D3162" s="69"/>
    </row>
    <row r="3163" spans="4:4" x14ac:dyDescent="0.25">
      <c r="D3163" s="69"/>
    </row>
    <row r="3164" spans="4:4" x14ac:dyDescent="0.25">
      <c r="D3164" s="69"/>
    </row>
    <row r="3165" spans="4:4" x14ac:dyDescent="0.25">
      <c r="D3165" s="69"/>
    </row>
    <row r="3166" spans="4:4" x14ac:dyDescent="0.25">
      <c r="D3166" s="69"/>
    </row>
    <row r="3167" spans="4:4" x14ac:dyDescent="0.25">
      <c r="D3167" s="69"/>
    </row>
    <row r="3168" spans="4:4" x14ac:dyDescent="0.25">
      <c r="D3168" s="69"/>
    </row>
    <row r="3169" spans="4:4" x14ac:dyDescent="0.25">
      <c r="D3169" s="69"/>
    </row>
    <row r="3170" spans="4:4" x14ac:dyDescent="0.25">
      <c r="D3170" s="69"/>
    </row>
    <row r="3171" spans="4:4" x14ac:dyDescent="0.25">
      <c r="D3171" s="69"/>
    </row>
    <row r="3172" spans="4:4" x14ac:dyDescent="0.25">
      <c r="D3172" s="69"/>
    </row>
    <row r="3173" spans="4:4" x14ac:dyDescent="0.25">
      <c r="D3173" s="69"/>
    </row>
    <row r="3174" spans="4:4" x14ac:dyDescent="0.25">
      <c r="D3174" s="69"/>
    </row>
    <row r="3175" spans="4:4" x14ac:dyDescent="0.25">
      <c r="D3175" s="69"/>
    </row>
    <row r="3176" spans="4:4" x14ac:dyDescent="0.25">
      <c r="D3176" s="69"/>
    </row>
    <row r="3177" spans="4:4" x14ac:dyDescent="0.25">
      <c r="D3177" s="69"/>
    </row>
    <row r="3178" spans="4:4" x14ac:dyDescent="0.25">
      <c r="D3178" s="69"/>
    </row>
    <row r="3179" spans="4:4" x14ac:dyDescent="0.25">
      <c r="D3179" s="69"/>
    </row>
    <row r="3180" spans="4:4" x14ac:dyDescent="0.25">
      <c r="D3180" s="69"/>
    </row>
    <row r="3181" spans="4:4" x14ac:dyDescent="0.25">
      <c r="D3181" s="69"/>
    </row>
    <row r="3182" spans="4:4" x14ac:dyDescent="0.25">
      <c r="D3182" s="69"/>
    </row>
    <row r="3183" spans="4:4" x14ac:dyDescent="0.25">
      <c r="D3183" s="69"/>
    </row>
    <row r="3184" spans="4:4" x14ac:dyDescent="0.25">
      <c r="D3184" s="69"/>
    </row>
    <row r="3185" spans="4:4" x14ac:dyDescent="0.25">
      <c r="D3185" s="69"/>
    </row>
    <row r="3186" spans="4:4" x14ac:dyDescent="0.25">
      <c r="D3186" s="69"/>
    </row>
    <row r="3187" spans="4:4" x14ac:dyDescent="0.25">
      <c r="D3187" s="69"/>
    </row>
    <row r="3188" spans="4:4" x14ac:dyDescent="0.25">
      <c r="D3188" s="69"/>
    </row>
    <row r="3189" spans="4:4" x14ac:dyDescent="0.25">
      <c r="D3189" s="69"/>
    </row>
    <row r="3190" spans="4:4" x14ac:dyDescent="0.25">
      <c r="D3190" s="69"/>
    </row>
    <row r="3191" spans="4:4" x14ac:dyDescent="0.25">
      <c r="D3191" s="69"/>
    </row>
    <row r="3192" spans="4:4" x14ac:dyDescent="0.25">
      <c r="D3192" s="69"/>
    </row>
    <row r="3193" spans="4:4" x14ac:dyDescent="0.25">
      <c r="D3193" s="69"/>
    </row>
    <row r="3194" spans="4:4" x14ac:dyDescent="0.25">
      <c r="D3194" s="69"/>
    </row>
    <row r="3195" spans="4:4" x14ac:dyDescent="0.25">
      <c r="D3195" s="69"/>
    </row>
    <row r="3196" spans="4:4" x14ac:dyDescent="0.25">
      <c r="D3196" s="69"/>
    </row>
    <row r="3197" spans="4:4" x14ac:dyDescent="0.25">
      <c r="D3197" s="69"/>
    </row>
    <row r="3198" spans="4:4" x14ac:dyDescent="0.25">
      <c r="D3198" s="69"/>
    </row>
    <row r="3199" spans="4:4" x14ac:dyDescent="0.25">
      <c r="D3199" s="69"/>
    </row>
    <row r="3200" spans="4:4" x14ac:dyDescent="0.25">
      <c r="D3200" s="69"/>
    </row>
    <row r="3201" spans="4:4" x14ac:dyDescent="0.25">
      <c r="D3201" s="69"/>
    </row>
    <row r="3202" spans="4:4" x14ac:dyDescent="0.25">
      <c r="D3202" s="69"/>
    </row>
    <row r="3203" spans="4:4" x14ac:dyDescent="0.25">
      <c r="D3203" s="69"/>
    </row>
    <row r="3204" spans="4:4" x14ac:dyDescent="0.25">
      <c r="D3204" s="69"/>
    </row>
    <row r="3205" spans="4:4" x14ac:dyDescent="0.25">
      <c r="D3205" s="69"/>
    </row>
    <row r="3206" spans="4:4" x14ac:dyDescent="0.25">
      <c r="D3206" s="69"/>
    </row>
    <row r="3207" spans="4:4" x14ac:dyDescent="0.25">
      <c r="D3207" s="69"/>
    </row>
    <row r="3208" spans="4:4" x14ac:dyDescent="0.25">
      <c r="D3208" s="69"/>
    </row>
    <row r="3209" spans="4:4" x14ac:dyDescent="0.25">
      <c r="D3209" s="69"/>
    </row>
    <row r="3210" spans="4:4" x14ac:dyDescent="0.25">
      <c r="D3210" s="69"/>
    </row>
    <row r="3211" spans="4:4" x14ac:dyDescent="0.25">
      <c r="D3211" s="69"/>
    </row>
    <row r="3212" spans="4:4" x14ac:dyDescent="0.25">
      <c r="D3212" s="69"/>
    </row>
    <row r="3213" spans="4:4" x14ac:dyDescent="0.25">
      <c r="D3213" s="69"/>
    </row>
    <row r="3214" spans="4:4" x14ac:dyDescent="0.25">
      <c r="D3214" s="69"/>
    </row>
    <row r="3215" spans="4:4" x14ac:dyDescent="0.25">
      <c r="D3215" s="69"/>
    </row>
    <row r="3216" spans="4:4" x14ac:dyDescent="0.25">
      <c r="D3216" s="69"/>
    </row>
    <row r="3217" spans="4:4" x14ac:dyDescent="0.25">
      <c r="D3217" s="69"/>
    </row>
    <row r="3218" spans="4:4" x14ac:dyDescent="0.25">
      <c r="D3218" s="69"/>
    </row>
    <row r="3219" spans="4:4" x14ac:dyDescent="0.25">
      <c r="D3219" s="69"/>
    </row>
    <row r="3220" spans="4:4" x14ac:dyDescent="0.25">
      <c r="D3220" s="69"/>
    </row>
    <row r="3221" spans="4:4" x14ac:dyDescent="0.25">
      <c r="D3221" s="69"/>
    </row>
    <row r="3222" spans="4:4" x14ac:dyDescent="0.25">
      <c r="D3222" s="69"/>
    </row>
    <row r="3223" spans="4:4" x14ac:dyDescent="0.25">
      <c r="D3223" s="69"/>
    </row>
    <row r="3224" spans="4:4" x14ac:dyDescent="0.25">
      <c r="D3224" s="69"/>
    </row>
    <row r="3225" spans="4:4" x14ac:dyDescent="0.25">
      <c r="D3225" s="69"/>
    </row>
    <row r="3226" spans="4:4" x14ac:dyDescent="0.25">
      <c r="D3226" s="69"/>
    </row>
    <row r="3227" spans="4:4" x14ac:dyDescent="0.25">
      <c r="D3227" s="69"/>
    </row>
    <row r="3228" spans="4:4" x14ac:dyDescent="0.25">
      <c r="D3228" s="69"/>
    </row>
    <row r="3229" spans="4:4" x14ac:dyDescent="0.25">
      <c r="D3229" s="69"/>
    </row>
    <row r="3230" spans="4:4" x14ac:dyDescent="0.25">
      <c r="D3230" s="69"/>
    </row>
    <row r="3231" spans="4:4" x14ac:dyDescent="0.25">
      <c r="D3231" s="69"/>
    </row>
    <row r="3232" spans="4:4" x14ac:dyDescent="0.25">
      <c r="D3232" s="69"/>
    </row>
    <row r="3233" spans="4:4" x14ac:dyDescent="0.25">
      <c r="D3233" s="69"/>
    </row>
    <row r="3234" spans="4:4" x14ac:dyDescent="0.25">
      <c r="D3234" s="69"/>
    </row>
    <row r="3235" spans="4:4" x14ac:dyDescent="0.25">
      <c r="D3235" s="69"/>
    </row>
    <row r="3236" spans="4:4" x14ac:dyDescent="0.25">
      <c r="D3236" s="69"/>
    </row>
    <row r="3237" spans="4:4" x14ac:dyDescent="0.25">
      <c r="D3237" s="69"/>
    </row>
    <row r="3238" spans="4:4" x14ac:dyDescent="0.25">
      <c r="D3238" s="69"/>
    </row>
    <row r="3239" spans="4:4" x14ac:dyDescent="0.25">
      <c r="D3239" s="69"/>
    </row>
    <row r="3240" spans="4:4" x14ac:dyDescent="0.25">
      <c r="D3240" s="69"/>
    </row>
    <row r="3241" spans="4:4" x14ac:dyDescent="0.25">
      <c r="D3241" s="69"/>
    </row>
    <row r="3242" spans="4:4" x14ac:dyDescent="0.25">
      <c r="D3242" s="69"/>
    </row>
    <row r="3243" spans="4:4" x14ac:dyDescent="0.25">
      <c r="D3243" s="69"/>
    </row>
    <row r="3244" spans="4:4" x14ac:dyDescent="0.25">
      <c r="D3244" s="69"/>
    </row>
    <row r="3245" spans="4:4" x14ac:dyDescent="0.25">
      <c r="D3245" s="69"/>
    </row>
    <row r="3246" spans="4:4" x14ac:dyDescent="0.25">
      <c r="D3246" s="69"/>
    </row>
    <row r="3247" spans="4:4" x14ac:dyDescent="0.25">
      <c r="D3247" s="69"/>
    </row>
    <row r="3248" spans="4:4" x14ac:dyDescent="0.25">
      <c r="D3248" s="69"/>
    </row>
    <row r="3249" spans="4:4" x14ac:dyDescent="0.25">
      <c r="D3249" s="69"/>
    </row>
    <row r="3250" spans="4:4" x14ac:dyDescent="0.25">
      <c r="D3250" s="69"/>
    </row>
    <row r="3251" spans="4:4" x14ac:dyDescent="0.25">
      <c r="D3251" s="69"/>
    </row>
    <row r="3252" spans="4:4" x14ac:dyDescent="0.25">
      <c r="D3252" s="69"/>
    </row>
    <row r="3253" spans="4:4" x14ac:dyDescent="0.25">
      <c r="D3253" s="69"/>
    </row>
    <row r="3254" spans="4:4" x14ac:dyDescent="0.25">
      <c r="D3254" s="69"/>
    </row>
    <row r="3255" spans="4:4" x14ac:dyDescent="0.25">
      <c r="D3255" s="69"/>
    </row>
    <row r="3256" spans="4:4" x14ac:dyDescent="0.25">
      <c r="D3256" s="69"/>
    </row>
    <row r="3257" spans="4:4" x14ac:dyDescent="0.25">
      <c r="D3257" s="69"/>
    </row>
    <row r="3258" spans="4:4" x14ac:dyDescent="0.25">
      <c r="D3258" s="69"/>
    </row>
    <row r="3259" spans="4:4" x14ac:dyDescent="0.25">
      <c r="D3259" s="69"/>
    </row>
    <row r="3260" spans="4:4" x14ac:dyDescent="0.25">
      <c r="D3260" s="69"/>
    </row>
    <row r="3261" spans="4:4" x14ac:dyDescent="0.25">
      <c r="D3261" s="69"/>
    </row>
    <row r="3262" spans="4:4" x14ac:dyDescent="0.25">
      <c r="D3262" s="69"/>
    </row>
    <row r="3263" spans="4:4" x14ac:dyDescent="0.25">
      <c r="D3263" s="69"/>
    </row>
    <row r="3264" spans="4:4" x14ac:dyDescent="0.25">
      <c r="D3264" s="69"/>
    </row>
    <row r="3265" spans="4:4" x14ac:dyDescent="0.25">
      <c r="D3265" s="69"/>
    </row>
    <row r="3266" spans="4:4" x14ac:dyDescent="0.25">
      <c r="D3266" s="69"/>
    </row>
    <row r="3267" spans="4:4" x14ac:dyDescent="0.25">
      <c r="D3267" s="69"/>
    </row>
    <row r="3268" spans="4:4" x14ac:dyDescent="0.25">
      <c r="D3268" s="69"/>
    </row>
    <row r="3269" spans="4:4" x14ac:dyDescent="0.25">
      <c r="D3269" s="69"/>
    </row>
    <row r="3270" spans="4:4" x14ac:dyDescent="0.25">
      <c r="D3270" s="69"/>
    </row>
    <row r="3271" spans="4:4" x14ac:dyDescent="0.25">
      <c r="D3271" s="69"/>
    </row>
    <row r="3272" spans="4:4" x14ac:dyDescent="0.25">
      <c r="D3272" s="69"/>
    </row>
    <row r="3273" spans="4:4" x14ac:dyDescent="0.25">
      <c r="D3273" s="69"/>
    </row>
    <row r="3274" spans="4:4" x14ac:dyDescent="0.25">
      <c r="D3274" s="69"/>
    </row>
    <row r="3275" spans="4:4" x14ac:dyDescent="0.25">
      <c r="D3275" s="69"/>
    </row>
    <row r="3276" spans="4:4" x14ac:dyDescent="0.25">
      <c r="D3276" s="69"/>
    </row>
    <row r="3277" spans="4:4" x14ac:dyDescent="0.25">
      <c r="D3277" s="69"/>
    </row>
    <row r="3278" spans="4:4" x14ac:dyDescent="0.25">
      <c r="D3278" s="69"/>
    </row>
    <row r="3279" spans="4:4" x14ac:dyDescent="0.25">
      <c r="D3279" s="69"/>
    </row>
    <row r="3280" spans="4:4" x14ac:dyDescent="0.25">
      <c r="D3280" s="69"/>
    </row>
    <row r="3281" spans="4:4" x14ac:dyDescent="0.25">
      <c r="D3281" s="69"/>
    </row>
    <row r="3282" spans="4:4" x14ac:dyDescent="0.25">
      <c r="D3282" s="69"/>
    </row>
    <row r="3283" spans="4:4" x14ac:dyDescent="0.25">
      <c r="D3283" s="69"/>
    </row>
    <row r="3284" spans="4:4" x14ac:dyDescent="0.25">
      <c r="D3284" s="69"/>
    </row>
    <row r="3285" spans="4:4" x14ac:dyDescent="0.25">
      <c r="D3285" s="69"/>
    </row>
    <row r="3286" spans="4:4" x14ac:dyDescent="0.25">
      <c r="D3286" s="69"/>
    </row>
    <row r="3287" spans="4:4" x14ac:dyDescent="0.25">
      <c r="D3287" s="69"/>
    </row>
    <row r="3288" spans="4:4" x14ac:dyDescent="0.25">
      <c r="D3288" s="69"/>
    </row>
    <row r="3289" spans="4:4" x14ac:dyDescent="0.25">
      <c r="D3289" s="69"/>
    </row>
    <row r="3290" spans="4:4" x14ac:dyDescent="0.25">
      <c r="D3290" s="69"/>
    </row>
    <row r="3291" spans="4:4" x14ac:dyDescent="0.25">
      <c r="D3291" s="69"/>
    </row>
    <row r="3292" spans="4:4" x14ac:dyDescent="0.25">
      <c r="D3292" s="69"/>
    </row>
    <row r="3293" spans="4:4" x14ac:dyDescent="0.25">
      <c r="D3293" s="69"/>
    </row>
    <row r="3294" spans="4:4" x14ac:dyDescent="0.25">
      <c r="D3294" s="69"/>
    </row>
    <row r="3295" spans="4:4" x14ac:dyDescent="0.25">
      <c r="D3295" s="69"/>
    </row>
    <row r="3296" spans="4:4" x14ac:dyDescent="0.25">
      <c r="D3296" s="69"/>
    </row>
    <row r="3297" spans="4:4" x14ac:dyDescent="0.25">
      <c r="D3297" s="69"/>
    </row>
    <row r="3298" spans="4:4" x14ac:dyDescent="0.25">
      <c r="D3298" s="69"/>
    </row>
    <row r="3299" spans="4:4" x14ac:dyDescent="0.25">
      <c r="D3299" s="69"/>
    </row>
    <row r="3300" spans="4:4" x14ac:dyDescent="0.25">
      <c r="D3300" s="69"/>
    </row>
    <row r="3301" spans="4:4" x14ac:dyDescent="0.25">
      <c r="D3301" s="69"/>
    </row>
    <row r="3302" spans="4:4" x14ac:dyDescent="0.25">
      <c r="D3302" s="69"/>
    </row>
    <row r="3303" spans="4:4" x14ac:dyDescent="0.25">
      <c r="D3303" s="69"/>
    </row>
    <row r="3304" spans="4:4" x14ac:dyDescent="0.25">
      <c r="D3304" s="69"/>
    </row>
    <row r="3305" spans="4:4" x14ac:dyDescent="0.25">
      <c r="D3305" s="69"/>
    </row>
    <row r="3306" spans="4:4" x14ac:dyDescent="0.25">
      <c r="D3306" s="69"/>
    </row>
    <row r="3307" spans="4:4" x14ac:dyDescent="0.25">
      <c r="D3307" s="69"/>
    </row>
    <row r="3308" spans="4:4" x14ac:dyDescent="0.25">
      <c r="D3308" s="69"/>
    </row>
    <row r="3309" spans="4:4" x14ac:dyDescent="0.25">
      <c r="D3309" s="69"/>
    </row>
    <row r="3310" spans="4:4" x14ac:dyDescent="0.25">
      <c r="D3310" s="69"/>
    </row>
    <row r="3311" spans="4:4" x14ac:dyDescent="0.25">
      <c r="D3311" s="69"/>
    </row>
    <row r="3312" spans="4:4" x14ac:dyDescent="0.25">
      <c r="D3312" s="69"/>
    </row>
    <row r="3313" spans="4:4" x14ac:dyDescent="0.25">
      <c r="D3313" s="69"/>
    </row>
    <row r="3314" spans="4:4" x14ac:dyDescent="0.25">
      <c r="D3314" s="69"/>
    </row>
    <row r="3315" spans="4:4" x14ac:dyDescent="0.25">
      <c r="D3315" s="69"/>
    </row>
    <row r="3316" spans="4:4" x14ac:dyDescent="0.25">
      <c r="D3316" s="69"/>
    </row>
    <row r="3317" spans="4:4" x14ac:dyDescent="0.25">
      <c r="D3317" s="69"/>
    </row>
    <row r="3318" spans="4:4" x14ac:dyDescent="0.25">
      <c r="D3318" s="69"/>
    </row>
    <row r="3319" spans="4:4" x14ac:dyDescent="0.25">
      <c r="D3319" s="69"/>
    </row>
    <row r="3320" spans="4:4" x14ac:dyDescent="0.25">
      <c r="D3320" s="69"/>
    </row>
    <row r="3321" spans="4:4" x14ac:dyDescent="0.25">
      <c r="D3321" s="69"/>
    </row>
    <row r="3322" spans="4:4" x14ac:dyDescent="0.25">
      <c r="D3322" s="69"/>
    </row>
    <row r="3323" spans="4:4" x14ac:dyDescent="0.25">
      <c r="D3323" s="69"/>
    </row>
    <row r="3324" spans="4:4" x14ac:dyDescent="0.25">
      <c r="D3324" s="69"/>
    </row>
    <row r="3325" spans="4:4" x14ac:dyDescent="0.25">
      <c r="D3325" s="69"/>
    </row>
    <row r="3326" spans="4:4" x14ac:dyDescent="0.25">
      <c r="D3326" s="69"/>
    </row>
    <row r="3327" spans="4:4" x14ac:dyDescent="0.25">
      <c r="D3327" s="69"/>
    </row>
    <row r="3328" spans="4:4" x14ac:dyDescent="0.25">
      <c r="D3328" s="69"/>
    </row>
    <row r="3329" spans="4:4" x14ac:dyDescent="0.25">
      <c r="D3329" s="69"/>
    </row>
    <row r="3330" spans="4:4" x14ac:dyDescent="0.25">
      <c r="D3330" s="69"/>
    </row>
    <row r="3331" spans="4:4" x14ac:dyDescent="0.25">
      <c r="D3331" s="69"/>
    </row>
    <row r="3332" spans="4:4" x14ac:dyDescent="0.25">
      <c r="D3332" s="69"/>
    </row>
    <row r="3333" spans="4:4" x14ac:dyDescent="0.25">
      <c r="D3333" s="69"/>
    </row>
    <row r="3334" spans="4:4" x14ac:dyDescent="0.25">
      <c r="D3334" s="69"/>
    </row>
    <row r="3335" spans="4:4" x14ac:dyDescent="0.25">
      <c r="D3335" s="69"/>
    </row>
    <row r="3336" spans="4:4" x14ac:dyDescent="0.25">
      <c r="D3336" s="69"/>
    </row>
    <row r="3337" spans="4:4" x14ac:dyDescent="0.25">
      <c r="D3337" s="69"/>
    </row>
    <row r="3338" spans="4:4" x14ac:dyDescent="0.25">
      <c r="D3338" s="69"/>
    </row>
    <row r="3339" spans="4:4" x14ac:dyDescent="0.25">
      <c r="D3339" s="69"/>
    </row>
    <row r="3340" spans="4:4" x14ac:dyDescent="0.25">
      <c r="D3340" s="69"/>
    </row>
    <row r="3341" spans="4:4" x14ac:dyDescent="0.25">
      <c r="D3341" s="69"/>
    </row>
    <row r="3342" spans="4:4" x14ac:dyDescent="0.25">
      <c r="D3342" s="69"/>
    </row>
    <row r="3343" spans="4:4" x14ac:dyDescent="0.25">
      <c r="D3343" s="69"/>
    </row>
    <row r="3344" spans="4:4" x14ac:dyDescent="0.25">
      <c r="D3344" s="69"/>
    </row>
    <row r="3345" spans="4:4" x14ac:dyDescent="0.25">
      <c r="D3345" s="69"/>
    </row>
    <row r="3346" spans="4:4" x14ac:dyDescent="0.25">
      <c r="D3346" s="69"/>
    </row>
    <row r="3347" spans="4:4" x14ac:dyDescent="0.25">
      <c r="D3347" s="69"/>
    </row>
    <row r="3348" spans="4:4" x14ac:dyDescent="0.25">
      <c r="D3348" s="69"/>
    </row>
    <row r="3349" spans="4:4" x14ac:dyDescent="0.25">
      <c r="D3349" s="69"/>
    </row>
    <row r="3350" spans="4:4" x14ac:dyDescent="0.25">
      <c r="D3350" s="69"/>
    </row>
    <row r="3351" spans="4:4" x14ac:dyDescent="0.25">
      <c r="D3351" s="69"/>
    </row>
    <row r="3352" spans="4:4" x14ac:dyDescent="0.25">
      <c r="D3352" s="69"/>
    </row>
    <row r="3353" spans="4:4" x14ac:dyDescent="0.25">
      <c r="D3353" s="69"/>
    </row>
    <row r="3354" spans="4:4" x14ac:dyDescent="0.25">
      <c r="D3354" s="69"/>
    </row>
    <row r="3355" spans="4:4" x14ac:dyDescent="0.25">
      <c r="D3355" s="69"/>
    </row>
    <row r="3356" spans="4:4" x14ac:dyDescent="0.25">
      <c r="D3356" s="69"/>
    </row>
    <row r="3357" spans="4:4" x14ac:dyDescent="0.25">
      <c r="D3357" s="69"/>
    </row>
    <row r="3358" spans="4:4" x14ac:dyDescent="0.25">
      <c r="D3358" s="69"/>
    </row>
    <row r="3359" spans="4:4" x14ac:dyDescent="0.25">
      <c r="D3359" s="69"/>
    </row>
    <row r="3360" spans="4:4" x14ac:dyDescent="0.25">
      <c r="D3360" s="69"/>
    </row>
    <row r="3361" spans="4:4" x14ac:dyDescent="0.25">
      <c r="D3361" s="69"/>
    </row>
    <row r="3362" spans="4:4" x14ac:dyDescent="0.25">
      <c r="D3362" s="69"/>
    </row>
    <row r="3363" spans="4:4" x14ac:dyDescent="0.25">
      <c r="D3363" s="69"/>
    </row>
    <row r="3364" spans="4:4" x14ac:dyDescent="0.25">
      <c r="D3364" s="69"/>
    </row>
    <row r="3365" spans="4:4" x14ac:dyDescent="0.25">
      <c r="D3365" s="69"/>
    </row>
    <row r="3366" spans="4:4" x14ac:dyDescent="0.25">
      <c r="D3366" s="69"/>
    </row>
    <row r="3367" spans="4:4" x14ac:dyDescent="0.25">
      <c r="D3367" s="69"/>
    </row>
    <row r="3368" spans="4:4" x14ac:dyDescent="0.25">
      <c r="D3368" s="69"/>
    </row>
    <row r="3369" spans="4:4" x14ac:dyDescent="0.25">
      <c r="D3369" s="69"/>
    </row>
    <row r="3370" spans="4:4" x14ac:dyDescent="0.25">
      <c r="D3370" s="69"/>
    </row>
    <row r="3371" spans="4:4" x14ac:dyDescent="0.25">
      <c r="D3371" s="69"/>
    </row>
    <row r="3372" spans="4:4" x14ac:dyDescent="0.25">
      <c r="D3372" s="69"/>
    </row>
    <row r="3373" spans="4:4" x14ac:dyDescent="0.25">
      <c r="D3373" s="69"/>
    </row>
    <row r="3374" spans="4:4" x14ac:dyDescent="0.25">
      <c r="D3374" s="69"/>
    </row>
    <row r="3375" spans="4:4" x14ac:dyDescent="0.25">
      <c r="D3375" s="69"/>
    </row>
    <row r="3376" spans="4:4" x14ac:dyDescent="0.25">
      <c r="D3376" s="69"/>
    </row>
    <row r="3377" spans="4:4" x14ac:dyDescent="0.25">
      <c r="D3377" s="69"/>
    </row>
    <row r="3378" spans="4:4" x14ac:dyDescent="0.25">
      <c r="D3378" s="69"/>
    </row>
    <row r="3379" spans="4:4" x14ac:dyDescent="0.25">
      <c r="D3379" s="69"/>
    </row>
    <row r="3380" spans="4:4" x14ac:dyDescent="0.25">
      <c r="D3380" s="69"/>
    </row>
    <row r="3381" spans="4:4" x14ac:dyDescent="0.25">
      <c r="D3381" s="69"/>
    </row>
    <row r="3382" spans="4:4" x14ac:dyDescent="0.25">
      <c r="D3382" s="69"/>
    </row>
    <row r="3383" spans="4:4" x14ac:dyDescent="0.25">
      <c r="D3383" s="69"/>
    </row>
    <row r="3384" spans="4:4" x14ac:dyDescent="0.25">
      <c r="D3384" s="69"/>
    </row>
    <row r="3385" spans="4:4" x14ac:dyDescent="0.25">
      <c r="D3385" s="69"/>
    </row>
    <row r="3386" spans="4:4" x14ac:dyDescent="0.25">
      <c r="D3386" s="69"/>
    </row>
    <row r="3387" spans="4:4" x14ac:dyDescent="0.25">
      <c r="D3387" s="69"/>
    </row>
    <row r="3388" spans="4:4" x14ac:dyDescent="0.25">
      <c r="D3388" s="69"/>
    </row>
    <row r="3389" spans="4:4" x14ac:dyDescent="0.25">
      <c r="D3389" s="69"/>
    </row>
    <row r="3390" spans="4:4" x14ac:dyDescent="0.25">
      <c r="D3390" s="69"/>
    </row>
    <row r="3391" spans="4:4" x14ac:dyDescent="0.25">
      <c r="D3391" s="69"/>
    </row>
    <row r="3392" spans="4:4" x14ac:dyDescent="0.25">
      <c r="D3392" s="69"/>
    </row>
    <row r="3393" spans="4:4" x14ac:dyDescent="0.25">
      <c r="D3393" s="69"/>
    </row>
    <row r="3394" spans="4:4" x14ac:dyDescent="0.25">
      <c r="D3394" s="69"/>
    </row>
    <row r="3395" spans="4:4" x14ac:dyDescent="0.25">
      <c r="D3395" s="69"/>
    </row>
    <row r="3396" spans="4:4" x14ac:dyDescent="0.25">
      <c r="D3396" s="69"/>
    </row>
    <row r="3397" spans="4:4" x14ac:dyDescent="0.25">
      <c r="D3397" s="69"/>
    </row>
    <row r="3398" spans="4:4" x14ac:dyDescent="0.25">
      <c r="D3398" s="69"/>
    </row>
    <row r="3399" spans="4:4" x14ac:dyDescent="0.25">
      <c r="D3399" s="69"/>
    </row>
    <row r="3400" spans="4:4" x14ac:dyDescent="0.25">
      <c r="D3400" s="69"/>
    </row>
    <row r="3401" spans="4:4" x14ac:dyDescent="0.25">
      <c r="D3401" s="69"/>
    </row>
    <row r="3402" spans="4:4" x14ac:dyDescent="0.25">
      <c r="D3402" s="69"/>
    </row>
    <row r="3403" spans="4:4" x14ac:dyDescent="0.25">
      <c r="D3403" s="69"/>
    </row>
    <row r="3404" spans="4:4" x14ac:dyDescent="0.25">
      <c r="D3404" s="69"/>
    </row>
    <row r="3405" spans="4:4" x14ac:dyDescent="0.25">
      <c r="D3405" s="69"/>
    </row>
    <row r="3406" spans="4:4" x14ac:dyDescent="0.25">
      <c r="D3406" s="69"/>
    </row>
    <row r="3407" spans="4:4" x14ac:dyDescent="0.25">
      <c r="D3407" s="69"/>
    </row>
    <row r="3408" spans="4:4" x14ac:dyDescent="0.25">
      <c r="D3408" s="69"/>
    </row>
    <row r="3409" spans="4:4" x14ac:dyDescent="0.25">
      <c r="D3409" s="69"/>
    </row>
    <row r="3410" spans="4:4" x14ac:dyDescent="0.25">
      <c r="D3410" s="69"/>
    </row>
    <row r="3411" spans="4:4" x14ac:dyDescent="0.25">
      <c r="D3411" s="69"/>
    </row>
    <row r="3412" spans="4:4" x14ac:dyDescent="0.25">
      <c r="D3412" s="69"/>
    </row>
    <row r="3413" spans="4:4" x14ac:dyDescent="0.25">
      <c r="D3413" s="69"/>
    </row>
    <row r="3414" spans="4:4" x14ac:dyDescent="0.25">
      <c r="D3414" s="69"/>
    </row>
    <row r="3415" spans="4:4" x14ac:dyDescent="0.25">
      <c r="D3415" s="69"/>
    </row>
    <row r="3416" spans="4:4" x14ac:dyDescent="0.25">
      <c r="D3416" s="69"/>
    </row>
    <row r="3417" spans="4:4" x14ac:dyDescent="0.25">
      <c r="D3417" s="69"/>
    </row>
    <row r="3418" spans="4:4" x14ac:dyDescent="0.25">
      <c r="D3418" s="69"/>
    </row>
    <row r="3419" spans="4:4" x14ac:dyDescent="0.25">
      <c r="D3419" s="69"/>
    </row>
    <row r="3420" spans="4:4" x14ac:dyDescent="0.25">
      <c r="D3420" s="69"/>
    </row>
    <row r="3421" spans="4:4" x14ac:dyDescent="0.25">
      <c r="D3421" s="69"/>
    </row>
    <row r="3422" spans="4:4" x14ac:dyDescent="0.25">
      <c r="D3422" s="69"/>
    </row>
    <row r="3423" spans="4:4" x14ac:dyDescent="0.25">
      <c r="D3423" s="69"/>
    </row>
    <row r="3424" spans="4:4" x14ac:dyDescent="0.25">
      <c r="D3424" s="69"/>
    </row>
    <row r="3425" spans="4:4" x14ac:dyDescent="0.25">
      <c r="D3425" s="69"/>
    </row>
    <row r="3426" spans="4:4" x14ac:dyDescent="0.25">
      <c r="D3426" s="69"/>
    </row>
    <row r="3427" spans="4:4" x14ac:dyDescent="0.25">
      <c r="D3427" s="69"/>
    </row>
    <row r="3428" spans="4:4" x14ac:dyDescent="0.25">
      <c r="D3428" s="69"/>
    </row>
    <row r="3429" spans="4:4" x14ac:dyDescent="0.25">
      <c r="D3429" s="69"/>
    </row>
    <row r="3430" spans="4:4" x14ac:dyDescent="0.25">
      <c r="D3430" s="69"/>
    </row>
    <row r="3431" spans="4:4" x14ac:dyDescent="0.25">
      <c r="D3431" s="69"/>
    </row>
    <row r="3432" spans="4:4" x14ac:dyDescent="0.25">
      <c r="D3432" s="69"/>
    </row>
    <row r="3433" spans="4:4" x14ac:dyDescent="0.25">
      <c r="D3433" s="69"/>
    </row>
    <row r="3434" spans="4:4" x14ac:dyDescent="0.25">
      <c r="D3434" s="69"/>
    </row>
    <row r="3435" spans="4:4" x14ac:dyDescent="0.25">
      <c r="D3435" s="69"/>
    </row>
    <row r="3436" spans="4:4" x14ac:dyDescent="0.25">
      <c r="D3436" s="69"/>
    </row>
    <row r="3437" spans="4:4" x14ac:dyDescent="0.25">
      <c r="D3437" s="69"/>
    </row>
    <row r="3438" spans="4:4" x14ac:dyDescent="0.25">
      <c r="D3438" s="69"/>
    </row>
    <row r="3439" spans="4:4" x14ac:dyDescent="0.25">
      <c r="D3439" s="69"/>
    </row>
    <row r="3440" spans="4:4" x14ac:dyDescent="0.25">
      <c r="D3440" s="69"/>
    </row>
    <row r="3441" spans="4:4" x14ac:dyDescent="0.25">
      <c r="D3441" s="69"/>
    </row>
    <row r="3442" spans="4:4" x14ac:dyDescent="0.25">
      <c r="D3442" s="69"/>
    </row>
    <row r="3443" spans="4:4" x14ac:dyDescent="0.25">
      <c r="D3443" s="69"/>
    </row>
    <row r="3444" spans="4:4" x14ac:dyDescent="0.25">
      <c r="D3444" s="69"/>
    </row>
    <row r="3445" spans="4:4" x14ac:dyDescent="0.25">
      <c r="D3445" s="69"/>
    </row>
    <row r="3446" spans="4:4" x14ac:dyDescent="0.25">
      <c r="D3446" s="69"/>
    </row>
    <row r="3447" spans="4:4" x14ac:dyDescent="0.25">
      <c r="D3447" s="69"/>
    </row>
    <row r="3448" spans="4:4" x14ac:dyDescent="0.25">
      <c r="D3448" s="69"/>
    </row>
    <row r="3449" spans="4:4" x14ac:dyDescent="0.25">
      <c r="D3449" s="69"/>
    </row>
    <row r="3450" spans="4:4" x14ac:dyDescent="0.25">
      <c r="D3450" s="69"/>
    </row>
    <row r="3451" spans="4:4" x14ac:dyDescent="0.25">
      <c r="D3451" s="69"/>
    </row>
    <row r="3452" spans="4:4" x14ac:dyDescent="0.25">
      <c r="D3452" s="69"/>
    </row>
    <row r="3453" spans="4:4" x14ac:dyDescent="0.25">
      <c r="D3453" s="69"/>
    </row>
    <row r="3454" spans="4:4" x14ac:dyDescent="0.25">
      <c r="D3454" s="69"/>
    </row>
    <row r="3455" spans="4:4" x14ac:dyDescent="0.25">
      <c r="D3455" s="69"/>
    </row>
    <row r="3456" spans="4:4" x14ac:dyDescent="0.25">
      <c r="D3456" s="69"/>
    </row>
    <row r="3457" spans="4:4" x14ac:dyDescent="0.25">
      <c r="D3457" s="69"/>
    </row>
    <row r="3458" spans="4:4" x14ac:dyDescent="0.25">
      <c r="D3458" s="69"/>
    </row>
    <row r="3459" spans="4:4" x14ac:dyDescent="0.25">
      <c r="D3459" s="69"/>
    </row>
    <row r="3460" spans="4:4" x14ac:dyDescent="0.25">
      <c r="D3460" s="69"/>
    </row>
    <row r="3461" spans="4:4" x14ac:dyDescent="0.25">
      <c r="D3461" s="69"/>
    </row>
    <row r="3462" spans="4:4" x14ac:dyDescent="0.25">
      <c r="D3462" s="69"/>
    </row>
    <row r="3463" spans="4:4" x14ac:dyDescent="0.25">
      <c r="D3463" s="69"/>
    </row>
    <row r="3464" spans="4:4" x14ac:dyDescent="0.25">
      <c r="D3464" s="69"/>
    </row>
    <row r="3465" spans="4:4" x14ac:dyDescent="0.25">
      <c r="D3465" s="69"/>
    </row>
    <row r="3466" spans="4:4" x14ac:dyDescent="0.25">
      <c r="D3466" s="69"/>
    </row>
    <row r="3467" spans="4:4" x14ac:dyDescent="0.25">
      <c r="D3467" s="69"/>
    </row>
    <row r="3468" spans="4:4" x14ac:dyDescent="0.25">
      <c r="D3468" s="69"/>
    </row>
    <row r="3469" spans="4:4" x14ac:dyDescent="0.25">
      <c r="D3469" s="69"/>
    </row>
    <row r="3470" spans="4:4" x14ac:dyDescent="0.25">
      <c r="D3470" s="69"/>
    </row>
    <row r="3471" spans="4:4" x14ac:dyDescent="0.25">
      <c r="D3471" s="69"/>
    </row>
    <row r="3472" spans="4:4" x14ac:dyDescent="0.25">
      <c r="D3472" s="69"/>
    </row>
    <row r="3473" spans="4:4" x14ac:dyDescent="0.25">
      <c r="D3473" s="69"/>
    </row>
    <row r="3474" spans="4:4" x14ac:dyDescent="0.25">
      <c r="D3474" s="69"/>
    </row>
    <row r="3475" spans="4:4" x14ac:dyDescent="0.25">
      <c r="D3475" s="69"/>
    </row>
    <row r="3476" spans="4:4" x14ac:dyDescent="0.25">
      <c r="D3476" s="69"/>
    </row>
    <row r="3477" spans="4:4" x14ac:dyDescent="0.25">
      <c r="D3477" s="69"/>
    </row>
    <row r="3478" spans="4:4" x14ac:dyDescent="0.25">
      <c r="D3478" s="69"/>
    </row>
    <row r="3479" spans="4:4" x14ac:dyDescent="0.25">
      <c r="D3479" s="69"/>
    </row>
    <row r="3480" spans="4:4" x14ac:dyDescent="0.25">
      <c r="D3480" s="69"/>
    </row>
    <row r="3481" spans="4:4" x14ac:dyDescent="0.25">
      <c r="D3481" s="69"/>
    </row>
    <row r="3482" spans="4:4" x14ac:dyDescent="0.25">
      <c r="D3482" s="69"/>
    </row>
    <row r="3483" spans="4:4" x14ac:dyDescent="0.25">
      <c r="D3483" s="69"/>
    </row>
    <row r="3484" spans="4:4" x14ac:dyDescent="0.25">
      <c r="D3484" s="69"/>
    </row>
    <row r="3485" spans="4:4" x14ac:dyDescent="0.25">
      <c r="D3485" s="69"/>
    </row>
    <row r="3486" spans="4:4" x14ac:dyDescent="0.25">
      <c r="D3486" s="69"/>
    </row>
    <row r="3487" spans="4:4" x14ac:dyDescent="0.25">
      <c r="D3487" s="69"/>
    </row>
    <row r="3488" spans="4:4" x14ac:dyDescent="0.25">
      <c r="D3488" s="69"/>
    </row>
    <row r="3489" spans="4:4" x14ac:dyDescent="0.25">
      <c r="D3489" s="69"/>
    </row>
    <row r="3490" spans="4:4" x14ac:dyDescent="0.25">
      <c r="D3490" s="69"/>
    </row>
    <row r="3491" spans="4:4" x14ac:dyDescent="0.25">
      <c r="D3491" s="69"/>
    </row>
    <row r="3492" spans="4:4" x14ac:dyDescent="0.25">
      <c r="D3492" s="69"/>
    </row>
    <row r="3493" spans="4:4" x14ac:dyDescent="0.25">
      <c r="D3493" s="69"/>
    </row>
    <row r="3494" spans="4:4" x14ac:dyDescent="0.25">
      <c r="D3494" s="69"/>
    </row>
    <row r="3495" spans="4:4" x14ac:dyDescent="0.25">
      <c r="D3495" s="69"/>
    </row>
    <row r="3496" spans="4:4" x14ac:dyDescent="0.25">
      <c r="D3496" s="69"/>
    </row>
    <row r="3497" spans="4:4" x14ac:dyDescent="0.25">
      <c r="D3497" s="69"/>
    </row>
    <row r="3498" spans="4:4" x14ac:dyDescent="0.25">
      <c r="D3498" s="69"/>
    </row>
    <row r="3499" spans="4:4" x14ac:dyDescent="0.25">
      <c r="D3499" s="69"/>
    </row>
    <row r="3500" spans="4:4" x14ac:dyDescent="0.25">
      <c r="D3500" s="69"/>
    </row>
    <row r="3501" spans="4:4" x14ac:dyDescent="0.25">
      <c r="D3501" s="69"/>
    </row>
    <row r="3502" spans="4:4" x14ac:dyDescent="0.25">
      <c r="D3502" s="69"/>
    </row>
    <row r="3503" spans="4:4" x14ac:dyDescent="0.25">
      <c r="D3503" s="69"/>
    </row>
    <row r="3504" spans="4:4" x14ac:dyDescent="0.25">
      <c r="D3504" s="69"/>
    </row>
    <row r="3505" spans="4:4" x14ac:dyDescent="0.25">
      <c r="D3505" s="69"/>
    </row>
    <row r="3506" spans="4:4" x14ac:dyDescent="0.25">
      <c r="D3506" s="69"/>
    </row>
    <row r="3507" spans="4:4" x14ac:dyDescent="0.25">
      <c r="D3507" s="69"/>
    </row>
    <row r="3508" spans="4:4" x14ac:dyDescent="0.25">
      <c r="D3508" s="69"/>
    </row>
    <row r="3509" spans="4:4" x14ac:dyDescent="0.25">
      <c r="D3509" s="69"/>
    </row>
    <row r="3510" spans="4:4" x14ac:dyDescent="0.25">
      <c r="D3510" s="69"/>
    </row>
    <row r="3511" spans="4:4" x14ac:dyDescent="0.25">
      <c r="D3511" s="69"/>
    </row>
    <row r="3512" spans="4:4" x14ac:dyDescent="0.25">
      <c r="D3512" s="69"/>
    </row>
    <row r="3513" spans="4:4" x14ac:dyDescent="0.25">
      <c r="D3513" s="69"/>
    </row>
    <row r="3514" spans="4:4" x14ac:dyDescent="0.25">
      <c r="D3514" s="69"/>
    </row>
    <row r="3515" spans="4:4" x14ac:dyDescent="0.25">
      <c r="D3515" s="69"/>
    </row>
    <row r="3516" spans="4:4" x14ac:dyDescent="0.25">
      <c r="D3516" s="69"/>
    </row>
    <row r="3517" spans="4:4" x14ac:dyDescent="0.25">
      <c r="D3517" s="69"/>
    </row>
    <row r="3518" spans="4:4" x14ac:dyDescent="0.25">
      <c r="D3518" s="69"/>
    </row>
    <row r="3519" spans="4:4" x14ac:dyDescent="0.25">
      <c r="D3519" s="69"/>
    </row>
    <row r="3520" spans="4:4" x14ac:dyDescent="0.25">
      <c r="D3520" s="69"/>
    </row>
    <row r="3521" spans="4:4" x14ac:dyDescent="0.25">
      <c r="D3521" s="69"/>
    </row>
    <row r="3522" spans="4:4" x14ac:dyDescent="0.25">
      <c r="D3522" s="69"/>
    </row>
    <row r="3523" spans="4:4" x14ac:dyDescent="0.25">
      <c r="D3523" s="69"/>
    </row>
    <row r="3524" spans="4:4" x14ac:dyDescent="0.25">
      <c r="D3524" s="69"/>
    </row>
    <row r="3525" spans="4:4" x14ac:dyDescent="0.25">
      <c r="D3525" s="69"/>
    </row>
    <row r="3526" spans="4:4" x14ac:dyDescent="0.25">
      <c r="D3526" s="69"/>
    </row>
    <row r="3527" spans="4:4" x14ac:dyDescent="0.25">
      <c r="D3527" s="69"/>
    </row>
    <row r="3528" spans="4:4" x14ac:dyDescent="0.25">
      <c r="D3528" s="69"/>
    </row>
    <row r="3529" spans="4:4" x14ac:dyDescent="0.25">
      <c r="D3529" s="69"/>
    </row>
    <row r="3530" spans="4:4" x14ac:dyDescent="0.25">
      <c r="D3530" s="69"/>
    </row>
    <row r="3531" spans="4:4" x14ac:dyDescent="0.25">
      <c r="D3531" s="69"/>
    </row>
    <row r="3532" spans="4:4" x14ac:dyDescent="0.25">
      <c r="D3532" s="69"/>
    </row>
    <row r="3533" spans="4:4" x14ac:dyDescent="0.25">
      <c r="D3533" s="69"/>
    </row>
    <row r="3534" spans="4:4" x14ac:dyDescent="0.25">
      <c r="D3534" s="69"/>
    </row>
    <row r="3535" spans="4:4" x14ac:dyDescent="0.25">
      <c r="D3535" s="69"/>
    </row>
    <row r="3536" spans="4:4" x14ac:dyDescent="0.25">
      <c r="D3536" s="69"/>
    </row>
    <row r="3537" spans="4:4" x14ac:dyDescent="0.25">
      <c r="D3537" s="69"/>
    </row>
    <row r="3538" spans="4:4" x14ac:dyDescent="0.25">
      <c r="D3538" s="69"/>
    </row>
    <row r="3539" spans="4:4" x14ac:dyDescent="0.25">
      <c r="D3539" s="69"/>
    </row>
    <row r="3540" spans="4:4" x14ac:dyDescent="0.25">
      <c r="D3540" s="69"/>
    </row>
    <row r="3541" spans="4:4" x14ac:dyDescent="0.25">
      <c r="D3541" s="69"/>
    </row>
    <row r="3542" spans="4:4" x14ac:dyDescent="0.25">
      <c r="D3542" s="69"/>
    </row>
    <row r="3543" spans="4:4" x14ac:dyDescent="0.25">
      <c r="D3543" s="69"/>
    </row>
    <row r="3544" spans="4:4" x14ac:dyDescent="0.25">
      <c r="D3544" s="69"/>
    </row>
    <row r="3545" spans="4:4" x14ac:dyDescent="0.25">
      <c r="D3545" s="69"/>
    </row>
    <row r="3546" spans="4:4" x14ac:dyDescent="0.25">
      <c r="D3546" s="69"/>
    </row>
    <row r="3547" spans="4:4" x14ac:dyDescent="0.25">
      <c r="D3547" s="69"/>
    </row>
    <row r="3548" spans="4:4" x14ac:dyDescent="0.25">
      <c r="D3548" s="69"/>
    </row>
    <row r="3549" spans="4:4" x14ac:dyDescent="0.25">
      <c r="D3549" s="69"/>
    </row>
    <row r="3550" spans="4:4" x14ac:dyDescent="0.25">
      <c r="D3550" s="69"/>
    </row>
    <row r="3551" spans="4:4" x14ac:dyDescent="0.25">
      <c r="D3551" s="69"/>
    </row>
    <row r="3552" spans="4:4" x14ac:dyDescent="0.25">
      <c r="D3552" s="69"/>
    </row>
    <row r="3553" spans="4:4" x14ac:dyDescent="0.25">
      <c r="D3553" s="69"/>
    </row>
    <row r="3554" spans="4:4" x14ac:dyDescent="0.25">
      <c r="D3554" s="69"/>
    </row>
    <row r="3555" spans="4:4" x14ac:dyDescent="0.25">
      <c r="D3555" s="69"/>
    </row>
    <row r="3556" spans="4:4" x14ac:dyDescent="0.25">
      <c r="D3556" s="69"/>
    </row>
    <row r="3557" spans="4:4" x14ac:dyDescent="0.25">
      <c r="D3557" s="69"/>
    </row>
    <row r="3558" spans="4:4" x14ac:dyDescent="0.25">
      <c r="D3558" s="69"/>
    </row>
    <row r="3559" spans="4:4" x14ac:dyDescent="0.25">
      <c r="D3559" s="69"/>
    </row>
    <row r="3560" spans="4:4" x14ac:dyDescent="0.25">
      <c r="D3560" s="69"/>
    </row>
    <row r="3561" spans="4:4" x14ac:dyDescent="0.25">
      <c r="D3561" s="69"/>
    </row>
    <row r="3562" spans="4:4" x14ac:dyDescent="0.25">
      <c r="D3562" s="69"/>
    </row>
    <row r="3563" spans="4:4" x14ac:dyDescent="0.25">
      <c r="D3563" s="69"/>
    </row>
    <row r="3564" spans="4:4" x14ac:dyDescent="0.25">
      <c r="D3564" s="69"/>
    </row>
    <row r="3565" spans="4:4" x14ac:dyDescent="0.25">
      <c r="D3565" s="69"/>
    </row>
    <row r="3566" spans="4:4" x14ac:dyDescent="0.25">
      <c r="D3566" s="69"/>
    </row>
    <row r="3567" spans="4:4" x14ac:dyDescent="0.25">
      <c r="D3567" s="69"/>
    </row>
    <row r="3568" spans="4:4" x14ac:dyDescent="0.25">
      <c r="D3568" s="69"/>
    </row>
    <row r="3569" spans="4:4" x14ac:dyDescent="0.25">
      <c r="D3569" s="69"/>
    </row>
    <row r="3570" spans="4:4" x14ac:dyDescent="0.25">
      <c r="D3570" s="69"/>
    </row>
    <row r="3571" spans="4:4" x14ac:dyDescent="0.25">
      <c r="D3571" s="69"/>
    </row>
    <row r="3572" spans="4:4" x14ac:dyDescent="0.25">
      <c r="D3572" s="69"/>
    </row>
    <row r="3573" spans="4:4" x14ac:dyDescent="0.25">
      <c r="D3573" s="69"/>
    </row>
    <row r="3574" spans="4:4" x14ac:dyDescent="0.25">
      <c r="D3574" s="69"/>
    </row>
    <row r="3575" spans="4:4" x14ac:dyDescent="0.25">
      <c r="D3575" s="69"/>
    </row>
    <row r="3576" spans="4:4" x14ac:dyDescent="0.25">
      <c r="D3576" s="69"/>
    </row>
    <row r="3577" spans="4:4" x14ac:dyDescent="0.25">
      <c r="D3577" s="69"/>
    </row>
    <row r="3578" spans="4:4" x14ac:dyDescent="0.25">
      <c r="D3578" s="69"/>
    </row>
    <row r="3579" spans="4:4" x14ac:dyDescent="0.25">
      <c r="D3579" s="69"/>
    </row>
    <row r="3580" spans="4:4" x14ac:dyDescent="0.25">
      <c r="D3580" s="69"/>
    </row>
    <row r="3581" spans="4:4" x14ac:dyDescent="0.25">
      <c r="D3581" s="69"/>
    </row>
    <row r="3582" spans="4:4" x14ac:dyDescent="0.25">
      <c r="D3582" s="69"/>
    </row>
    <row r="3583" spans="4:4" x14ac:dyDescent="0.25">
      <c r="D3583" s="69"/>
    </row>
    <row r="3584" spans="4:4" x14ac:dyDescent="0.25">
      <c r="D3584" s="69"/>
    </row>
    <row r="3585" spans="4:4" x14ac:dyDescent="0.25">
      <c r="D3585" s="69"/>
    </row>
    <row r="3586" spans="4:4" x14ac:dyDescent="0.25">
      <c r="D3586" s="69"/>
    </row>
    <row r="3587" spans="4:4" x14ac:dyDescent="0.25">
      <c r="D3587" s="69"/>
    </row>
    <row r="3588" spans="4:4" x14ac:dyDescent="0.25">
      <c r="D3588" s="69"/>
    </row>
    <row r="3589" spans="4:4" x14ac:dyDescent="0.25">
      <c r="D3589" s="69"/>
    </row>
    <row r="3590" spans="4:4" x14ac:dyDescent="0.25">
      <c r="D3590" s="69"/>
    </row>
    <row r="3591" spans="4:4" x14ac:dyDescent="0.25">
      <c r="D3591" s="69"/>
    </row>
    <row r="3592" spans="4:4" x14ac:dyDescent="0.25">
      <c r="D3592" s="69"/>
    </row>
    <row r="3593" spans="4:4" x14ac:dyDescent="0.25">
      <c r="D3593" s="69"/>
    </row>
    <row r="3594" spans="4:4" x14ac:dyDescent="0.25">
      <c r="D3594" s="69"/>
    </row>
    <row r="3595" spans="4:4" x14ac:dyDescent="0.25">
      <c r="D3595" s="69"/>
    </row>
    <row r="3596" spans="4:4" x14ac:dyDescent="0.25">
      <c r="D3596" s="69"/>
    </row>
    <row r="3597" spans="4:4" x14ac:dyDescent="0.25">
      <c r="D3597" s="69"/>
    </row>
    <row r="3598" spans="4:4" x14ac:dyDescent="0.25">
      <c r="D3598" s="69"/>
    </row>
    <row r="3599" spans="4:4" x14ac:dyDescent="0.25">
      <c r="D3599" s="69"/>
    </row>
    <row r="3600" spans="4:4" x14ac:dyDescent="0.25">
      <c r="D3600" s="69"/>
    </row>
    <row r="3601" spans="4:4" x14ac:dyDescent="0.25">
      <c r="D3601" s="69"/>
    </row>
    <row r="3602" spans="4:4" x14ac:dyDescent="0.25">
      <c r="D3602" s="69"/>
    </row>
    <row r="3603" spans="4:4" x14ac:dyDescent="0.25">
      <c r="D3603" s="69"/>
    </row>
    <row r="3604" spans="4:4" x14ac:dyDescent="0.25">
      <c r="D3604" s="69"/>
    </row>
    <row r="3605" spans="4:4" x14ac:dyDescent="0.25">
      <c r="D3605" s="69"/>
    </row>
    <row r="3606" spans="4:4" x14ac:dyDescent="0.25">
      <c r="D3606" s="69"/>
    </row>
    <row r="3607" spans="4:4" x14ac:dyDescent="0.25">
      <c r="D3607" s="69"/>
    </row>
    <row r="3608" spans="4:4" x14ac:dyDescent="0.25">
      <c r="D3608" s="69"/>
    </row>
    <row r="3609" spans="4:4" x14ac:dyDescent="0.25">
      <c r="D3609" s="69"/>
    </row>
    <row r="3610" spans="4:4" x14ac:dyDescent="0.25">
      <c r="D3610" s="69"/>
    </row>
    <row r="3611" spans="4:4" x14ac:dyDescent="0.25">
      <c r="D3611" s="69"/>
    </row>
    <row r="3612" spans="4:4" x14ac:dyDescent="0.25">
      <c r="D3612" s="69"/>
    </row>
    <row r="3613" spans="4:4" x14ac:dyDescent="0.25">
      <c r="D3613" s="69"/>
    </row>
    <row r="3614" spans="4:4" x14ac:dyDescent="0.25">
      <c r="D3614" s="69"/>
    </row>
    <row r="3615" spans="4:4" x14ac:dyDescent="0.25">
      <c r="D3615" s="69"/>
    </row>
    <row r="3616" spans="4:4" x14ac:dyDescent="0.25">
      <c r="D3616" s="69"/>
    </row>
    <row r="3617" spans="4:4" x14ac:dyDescent="0.25">
      <c r="D3617" s="69"/>
    </row>
    <row r="3618" spans="4:4" x14ac:dyDescent="0.25">
      <c r="D3618" s="69"/>
    </row>
    <row r="3619" spans="4:4" x14ac:dyDescent="0.25">
      <c r="D3619" s="69"/>
    </row>
    <row r="3620" spans="4:4" x14ac:dyDescent="0.25">
      <c r="D3620" s="69"/>
    </row>
    <row r="3621" spans="4:4" x14ac:dyDescent="0.25">
      <c r="D3621" s="69"/>
    </row>
    <row r="3622" spans="4:4" x14ac:dyDescent="0.25">
      <c r="D3622" s="69"/>
    </row>
    <row r="3623" spans="4:4" x14ac:dyDescent="0.25">
      <c r="D3623" s="69"/>
    </row>
    <row r="3624" spans="4:4" x14ac:dyDescent="0.25">
      <c r="D3624" s="69"/>
    </row>
    <row r="3625" spans="4:4" x14ac:dyDescent="0.25">
      <c r="D3625" s="69"/>
    </row>
    <row r="3626" spans="4:4" x14ac:dyDescent="0.25">
      <c r="D3626" s="69"/>
    </row>
    <row r="3627" spans="4:4" x14ac:dyDescent="0.25">
      <c r="D3627" s="69"/>
    </row>
    <row r="3628" spans="4:4" x14ac:dyDescent="0.25">
      <c r="D3628" s="69"/>
    </row>
    <row r="3629" spans="4:4" x14ac:dyDescent="0.25">
      <c r="D3629" s="69"/>
    </row>
    <row r="3630" spans="4:4" x14ac:dyDescent="0.25">
      <c r="D3630" s="69"/>
    </row>
    <row r="3631" spans="4:4" x14ac:dyDescent="0.25">
      <c r="D3631" s="69"/>
    </row>
    <row r="3632" spans="4:4" x14ac:dyDescent="0.25">
      <c r="D3632" s="69"/>
    </row>
    <row r="3633" spans="4:4" x14ac:dyDescent="0.25">
      <c r="D3633" s="69"/>
    </row>
    <row r="3634" spans="4:4" x14ac:dyDescent="0.25">
      <c r="D3634" s="69"/>
    </row>
    <row r="3635" spans="4:4" x14ac:dyDescent="0.25">
      <c r="D3635" s="69"/>
    </row>
    <row r="3636" spans="4:4" x14ac:dyDescent="0.25">
      <c r="D3636" s="69"/>
    </row>
    <row r="3637" spans="4:4" x14ac:dyDescent="0.25">
      <c r="D3637" s="69"/>
    </row>
    <row r="3638" spans="4:4" x14ac:dyDescent="0.25">
      <c r="D3638" s="69"/>
    </row>
    <row r="3639" spans="4:4" x14ac:dyDescent="0.25">
      <c r="D3639" s="69"/>
    </row>
    <row r="3640" spans="4:4" x14ac:dyDescent="0.25">
      <c r="D3640" s="69"/>
    </row>
    <row r="3641" spans="4:4" x14ac:dyDescent="0.25">
      <c r="D3641" s="69"/>
    </row>
    <row r="3642" spans="4:4" x14ac:dyDescent="0.25">
      <c r="D3642" s="69"/>
    </row>
    <row r="3643" spans="4:4" x14ac:dyDescent="0.25">
      <c r="D3643" s="69"/>
    </row>
    <row r="3644" spans="4:4" x14ac:dyDescent="0.25">
      <c r="D3644" s="69"/>
    </row>
    <row r="3645" spans="4:4" x14ac:dyDescent="0.25">
      <c r="D3645" s="69"/>
    </row>
    <row r="3646" spans="4:4" x14ac:dyDescent="0.25">
      <c r="D3646" s="69"/>
    </row>
    <row r="3647" spans="4:4" x14ac:dyDescent="0.25">
      <c r="D3647" s="69"/>
    </row>
    <row r="3648" spans="4:4" x14ac:dyDescent="0.25">
      <c r="D3648" s="69"/>
    </row>
    <row r="3649" spans="4:4" x14ac:dyDescent="0.25">
      <c r="D3649" s="69"/>
    </row>
    <row r="3650" spans="4:4" x14ac:dyDescent="0.25">
      <c r="D3650" s="69"/>
    </row>
    <row r="3651" spans="4:4" x14ac:dyDescent="0.25">
      <c r="D3651" s="69"/>
    </row>
    <row r="3652" spans="4:4" x14ac:dyDescent="0.25">
      <c r="D3652" s="69"/>
    </row>
    <row r="3653" spans="4:4" x14ac:dyDescent="0.25">
      <c r="D3653" s="69"/>
    </row>
    <row r="3654" spans="4:4" x14ac:dyDescent="0.25">
      <c r="D3654" s="69"/>
    </row>
    <row r="3655" spans="4:4" x14ac:dyDescent="0.25">
      <c r="D3655" s="69"/>
    </row>
    <row r="3656" spans="4:4" x14ac:dyDescent="0.25">
      <c r="D3656" s="69"/>
    </row>
    <row r="3657" spans="4:4" x14ac:dyDescent="0.25">
      <c r="D3657" s="69"/>
    </row>
    <row r="3658" spans="4:4" x14ac:dyDescent="0.25">
      <c r="D3658" s="69"/>
    </row>
    <row r="3659" spans="4:4" x14ac:dyDescent="0.25">
      <c r="D3659" s="69"/>
    </row>
    <row r="3660" spans="4:4" x14ac:dyDescent="0.25">
      <c r="D3660" s="69"/>
    </row>
    <row r="3661" spans="4:4" x14ac:dyDescent="0.25">
      <c r="D3661" s="69"/>
    </row>
    <row r="3662" spans="4:4" x14ac:dyDescent="0.25">
      <c r="D3662" s="69"/>
    </row>
    <row r="3663" spans="4:4" x14ac:dyDescent="0.25">
      <c r="D3663" s="69"/>
    </row>
    <row r="3664" spans="4:4" x14ac:dyDescent="0.25">
      <c r="D3664" s="69"/>
    </row>
    <row r="3665" spans="4:4" x14ac:dyDescent="0.25">
      <c r="D3665" s="69"/>
    </row>
    <row r="3666" spans="4:4" x14ac:dyDescent="0.25">
      <c r="D3666" s="69"/>
    </row>
    <row r="3667" spans="4:4" x14ac:dyDescent="0.25">
      <c r="D3667" s="69"/>
    </row>
    <row r="3668" spans="4:4" x14ac:dyDescent="0.25">
      <c r="D3668" s="69"/>
    </row>
    <row r="3669" spans="4:4" x14ac:dyDescent="0.25">
      <c r="D3669" s="69"/>
    </row>
    <row r="3670" spans="4:4" x14ac:dyDescent="0.25">
      <c r="D3670" s="69"/>
    </row>
    <row r="3671" spans="4:4" x14ac:dyDescent="0.25">
      <c r="D3671" s="69"/>
    </row>
    <row r="3672" spans="4:4" x14ac:dyDescent="0.25">
      <c r="D3672" s="69"/>
    </row>
    <row r="3673" spans="4:4" x14ac:dyDescent="0.25">
      <c r="D3673" s="69"/>
    </row>
    <row r="3674" spans="4:4" x14ac:dyDescent="0.25">
      <c r="D3674" s="69"/>
    </row>
    <row r="3675" spans="4:4" x14ac:dyDescent="0.25">
      <c r="D3675" s="69"/>
    </row>
    <row r="3676" spans="4:4" x14ac:dyDescent="0.25">
      <c r="D3676" s="69"/>
    </row>
    <row r="3677" spans="4:4" x14ac:dyDescent="0.25">
      <c r="D3677" s="69"/>
    </row>
    <row r="3678" spans="4:4" x14ac:dyDescent="0.25">
      <c r="D3678" s="69"/>
    </row>
    <row r="3679" spans="4:4" x14ac:dyDescent="0.25">
      <c r="D3679" s="69"/>
    </row>
    <row r="3680" spans="4:4" x14ac:dyDescent="0.25">
      <c r="D3680" s="69"/>
    </row>
    <row r="3681" spans="4:4" x14ac:dyDescent="0.25">
      <c r="D3681" s="69"/>
    </row>
    <row r="3682" spans="4:4" x14ac:dyDescent="0.25">
      <c r="D3682" s="69"/>
    </row>
    <row r="3683" spans="4:4" x14ac:dyDescent="0.25">
      <c r="D3683" s="69"/>
    </row>
    <row r="3684" spans="4:4" x14ac:dyDescent="0.25">
      <c r="D3684" s="69"/>
    </row>
    <row r="3685" spans="4:4" x14ac:dyDescent="0.25">
      <c r="D3685" s="69"/>
    </row>
    <row r="3686" spans="4:4" x14ac:dyDescent="0.25">
      <c r="D3686" s="69"/>
    </row>
    <row r="3687" spans="4:4" x14ac:dyDescent="0.25">
      <c r="D3687" s="69"/>
    </row>
    <row r="3688" spans="4:4" x14ac:dyDescent="0.25">
      <c r="D3688" s="69"/>
    </row>
    <row r="3689" spans="4:4" x14ac:dyDescent="0.25">
      <c r="D3689" s="69"/>
    </row>
    <row r="3690" spans="4:4" x14ac:dyDescent="0.25">
      <c r="D3690" s="69"/>
    </row>
    <row r="3691" spans="4:4" x14ac:dyDescent="0.25">
      <c r="D3691" s="69"/>
    </row>
    <row r="3692" spans="4:4" x14ac:dyDescent="0.25">
      <c r="D3692" s="69"/>
    </row>
    <row r="3693" spans="4:4" x14ac:dyDescent="0.25">
      <c r="D3693" s="69"/>
    </row>
    <row r="3694" spans="4:4" x14ac:dyDescent="0.25">
      <c r="D3694" s="69"/>
    </row>
    <row r="3695" spans="4:4" x14ac:dyDescent="0.25">
      <c r="D3695" s="69"/>
    </row>
    <row r="3696" spans="4:4" x14ac:dyDescent="0.25">
      <c r="D3696" s="69"/>
    </row>
    <row r="3697" spans="4:4" x14ac:dyDescent="0.25">
      <c r="D3697" s="69"/>
    </row>
    <row r="3698" spans="4:4" x14ac:dyDescent="0.25">
      <c r="D3698" s="69"/>
    </row>
    <row r="3699" spans="4:4" x14ac:dyDescent="0.25">
      <c r="D3699" s="69"/>
    </row>
    <row r="3700" spans="4:4" x14ac:dyDescent="0.25">
      <c r="D3700" s="69"/>
    </row>
    <row r="3701" spans="4:4" x14ac:dyDescent="0.25">
      <c r="D3701" s="69"/>
    </row>
    <row r="3702" spans="4:4" x14ac:dyDescent="0.25">
      <c r="D3702" s="69"/>
    </row>
    <row r="3703" spans="4:4" x14ac:dyDescent="0.25">
      <c r="D3703" s="69"/>
    </row>
    <row r="3704" spans="4:4" x14ac:dyDescent="0.25">
      <c r="D3704" s="69"/>
    </row>
    <row r="3705" spans="4:4" x14ac:dyDescent="0.25">
      <c r="D3705" s="69"/>
    </row>
    <row r="3706" spans="4:4" x14ac:dyDescent="0.25">
      <c r="D3706" s="69"/>
    </row>
    <row r="3707" spans="4:4" x14ac:dyDescent="0.25">
      <c r="D3707" s="69"/>
    </row>
    <row r="3708" spans="4:4" x14ac:dyDescent="0.25">
      <c r="D3708" s="69"/>
    </row>
    <row r="3709" spans="4:4" x14ac:dyDescent="0.25">
      <c r="D3709" s="69"/>
    </row>
    <row r="3710" spans="4:4" x14ac:dyDescent="0.25">
      <c r="D3710" s="69"/>
    </row>
    <row r="3711" spans="4:4" x14ac:dyDescent="0.25">
      <c r="D3711" s="69"/>
    </row>
    <row r="3712" spans="4:4" x14ac:dyDescent="0.25">
      <c r="D3712" s="69"/>
    </row>
    <row r="3713" spans="4:4" x14ac:dyDescent="0.25">
      <c r="D3713" s="69"/>
    </row>
    <row r="3714" spans="4:4" x14ac:dyDescent="0.25">
      <c r="D3714" s="69"/>
    </row>
    <row r="3715" spans="4:4" x14ac:dyDescent="0.25">
      <c r="D3715" s="69"/>
    </row>
    <row r="3716" spans="4:4" x14ac:dyDescent="0.25">
      <c r="D3716" s="69"/>
    </row>
    <row r="3717" spans="4:4" x14ac:dyDescent="0.25">
      <c r="D3717" s="69"/>
    </row>
    <row r="3718" spans="4:4" x14ac:dyDescent="0.25">
      <c r="D3718" s="69"/>
    </row>
    <row r="3719" spans="4:4" x14ac:dyDescent="0.25">
      <c r="D3719" s="69"/>
    </row>
    <row r="3720" spans="4:4" x14ac:dyDescent="0.25">
      <c r="D3720" s="69"/>
    </row>
    <row r="3721" spans="4:4" x14ac:dyDescent="0.25">
      <c r="D3721" s="69"/>
    </row>
    <row r="3722" spans="4:4" x14ac:dyDescent="0.25">
      <c r="D3722" s="69"/>
    </row>
    <row r="3723" spans="4:4" x14ac:dyDescent="0.25">
      <c r="D3723" s="69"/>
    </row>
    <row r="3724" spans="4:4" x14ac:dyDescent="0.25">
      <c r="D3724" s="69"/>
    </row>
    <row r="3725" spans="4:4" x14ac:dyDescent="0.25">
      <c r="D3725" s="69"/>
    </row>
    <row r="3726" spans="4:4" x14ac:dyDescent="0.25">
      <c r="D3726" s="69"/>
    </row>
    <row r="3727" spans="4:4" x14ac:dyDescent="0.25">
      <c r="D3727" s="69"/>
    </row>
    <row r="3728" spans="4:4" x14ac:dyDescent="0.25">
      <c r="D3728" s="69"/>
    </row>
    <row r="3729" spans="4:4" x14ac:dyDescent="0.25">
      <c r="D3729" s="69"/>
    </row>
    <row r="3730" spans="4:4" x14ac:dyDescent="0.25">
      <c r="D3730" s="69"/>
    </row>
    <row r="3731" spans="4:4" x14ac:dyDescent="0.25">
      <c r="D3731" s="69"/>
    </row>
    <row r="3732" spans="4:4" x14ac:dyDescent="0.25">
      <c r="D3732" s="69"/>
    </row>
    <row r="3733" spans="4:4" x14ac:dyDescent="0.25">
      <c r="D3733" s="69"/>
    </row>
    <row r="3734" spans="4:4" x14ac:dyDescent="0.25">
      <c r="D3734" s="69"/>
    </row>
    <row r="3735" spans="4:4" x14ac:dyDescent="0.25">
      <c r="D3735" s="69"/>
    </row>
    <row r="3736" spans="4:4" x14ac:dyDescent="0.25">
      <c r="D3736" s="69"/>
    </row>
    <row r="3737" spans="4:4" x14ac:dyDescent="0.25">
      <c r="D3737" s="69"/>
    </row>
    <row r="3738" spans="4:4" x14ac:dyDescent="0.25">
      <c r="D3738" s="69"/>
    </row>
    <row r="3739" spans="4:4" x14ac:dyDescent="0.25">
      <c r="D3739" s="69"/>
    </row>
    <row r="3740" spans="4:4" x14ac:dyDescent="0.25">
      <c r="D3740" s="69"/>
    </row>
    <row r="3741" spans="4:4" x14ac:dyDescent="0.25">
      <c r="D3741" s="69"/>
    </row>
    <row r="3742" spans="4:4" x14ac:dyDescent="0.25">
      <c r="D3742" s="69"/>
    </row>
    <row r="3743" spans="4:4" x14ac:dyDescent="0.25">
      <c r="D3743" s="69"/>
    </row>
    <row r="3744" spans="4:4" x14ac:dyDescent="0.25">
      <c r="D3744" s="69"/>
    </row>
    <row r="3745" spans="4:4" x14ac:dyDescent="0.25">
      <c r="D3745" s="69"/>
    </row>
    <row r="3746" spans="4:4" x14ac:dyDescent="0.25">
      <c r="D3746" s="69"/>
    </row>
    <row r="3747" spans="4:4" x14ac:dyDescent="0.25">
      <c r="D3747" s="69"/>
    </row>
    <row r="3748" spans="4:4" x14ac:dyDescent="0.25">
      <c r="D3748" s="69"/>
    </row>
    <row r="3749" spans="4:4" x14ac:dyDescent="0.25">
      <c r="D3749" s="69"/>
    </row>
    <row r="3750" spans="4:4" x14ac:dyDescent="0.25">
      <c r="D3750" s="69"/>
    </row>
    <row r="3751" spans="4:4" x14ac:dyDescent="0.25">
      <c r="D3751" s="69"/>
    </row>
    <row r="3752" spans="4:4" x14ac:dyDescent="0.25">
      <c r="D3752" s="69"/>
    </row>
    <row r="3753" spans="4:4" x14ac:dyDescent="0.25">
      <c r="D3753" s="69"/>
    </row>
    <row r="3754" spans="4:4" x14ac:dyDescent="0.25">
      <c r="D3754" s="69"/>
    </row>
    <row r="3755" spans="4:4" x14ac:dyDescent="0.25">
      <c r="D3755" s="69"/>
    </row>
    <row r="3756" spans="4:4" x14ac:dyDescent="0.25">
      <c r="D3756" s="69"/>
    </row>
    <row r="3757" spans="4:4" x14ac:dyDescent="0.25">
      <c r="D3757" s="69"/>
    </row>
    <row r="3758" spans="4:4" x14ac:dyDescent="0.25">
      <c r="D3758" s="69"/>
    </row>
    <row r="3759" spans="4:4" x14ac:dyDescent="0.25">
      <c r="D3759" s="69"/>
    </row>
    <row r="3760" spans="4:4" x14ac:dyDescent="0.25">
      <c r="D3760" s="69"/>
    </row>
    <row r="3761" spans="4:4" x14ac:dyDescent="0.25">
      <c r="D3761" s="69"/>
    </row>
    <row r="3762" spans="4:4" x14ac:dyDescent="0.25">
      <c r="D3762" s="69"/>
    </row>
    <row r="3763" spans="4:4" x14ac:dyDescent="0.25">
      <c r="D3763" s="69"/>
    </row>
    <row r="3764" spans="4:4" x14ac:dyDescent="0.25">
      <c r="D3764" s="69"/>
    </row>
    <row r="3765" spans="4:4" x14ac:dyDescent="0.25">
      <c r="D3765" s="69"/>
    </row>
    <row r="3766" spans="4:4" x14ac:dyDescent="0.25">
      <c r="D3766" s="69"/>
    </row>
    <row r="3767" spans="4:4" x14ac:dyDescent="0.25">
      <c r="D3767" s="69"/>
    </row>
    <row r="3768" spans="4:4" x14ac:dyDescent="0.25">
      <c r="D3768" s="69"/>
    </row>
    <row r="3769" spans="4:4" x14ac:dyDescent="0.25">
      <c r="D3769" s="69"/>
    </row>
    <row r="3770" spans="4:4" x14ac:dyDescent="0.25">
      <c r="D3770" s="69"/>
    </row>
    <row r="3771" spans="4:4" x14ac:dyDescent="0.25">
      <c r="D3771" s="69"/>
    </row>
    <row r="3772" spans="4:4" x14ac:dyDescent="0.25">
      <c r="D3772" s="69"/>
    </row>
    <row r="3773" spans="4:4" x14ac:dyDescent="0.25">
      <c r="D3773" s="69"/>
    </row>
    <row r="3774" spans="4:4" x14ac:dyDescent="0.25">
      <c r="D3774" s="69"/>
    </row>
    <row r="3775" spans="4:4" x14ac:dyDescent="0.25">
      <c r="D3775" s="69"/>
    </row>
    <row r="3776" spans="4:4" x14ac:dyDescent="0.25">
      <c r="D3776" s="69"/>
    </row>
    <row r="3777" spans="4:4" x14ac:dyDescent="0.25">
      <c r="D3777" s="69"/>
    </row>
    <row r="3778" spans="4:4" x14ac:dyDescent="0.25">
      <c r="D3778" s="69"/>
    </row>
    <row r="3779" spans="4:4" x14ac:dyDescent="0.25">
      <c r="D3779" s="69"/>
    </row>
    <row r="3780" spans="4:4" x14ac:dyDescent="0.25">
      <c r="D3780" s="69"/>
    </row>
    <row r="3781" spans="4:4" x14ac:dyDescent="0.25">
      <c r="D3781" s="69"/>
    </row>
    <row r="3782" spans="4:4" x14ac:dyDescent="0.25">
      <c r="D3782" s="69"/>
    </row>
    <row r="3783" spans="4:4" x14ac:dyDescent="0.25">
      <c r="D3783" s="69"/>
    </row>
    <row r="3784" spans="4:4" x14ac:dyDescent="0.25">
      <c r="D3784" s="69"/>
    </row>
    <row r="3785" spans="4:4" x14ac:dyDescent="0.25">
      <c r="D3785" s="69"/>
    </row>
    <row r="3786" spans="4:4" x14ac:dyDescent="0.25">
      <c r="D3786" s="69"/>
    </row>
    <row r="3787" spans="4:4" x14ac:dyDescent="0.25">
      <c r="D3787" s="69"/>
    </row>
    <row r="3788" spans="4:4" x14ac:dyDescent="0.25">
      <c r="D3788" s="69"/>
    </row>
    <row r="3789" spans="4:4" x14ac:dyDescent="0.25">
      <c r="D3789" s="69"/>
    </row>
    <row r="3790" spans="4:4" x14ac:dyDescent="0.25">
      <c r="D3790" s="69"/>
    </row>
    <row r="3791" spans="4:4" x14ac:dyDescent="0.25">
      <c r="D3791" s="69"/>
    </row>
    <row r="3792" spans="4:4" x14ac:dyDescent="0.25">
      <c r="D3792" s="69"/>
    </row>
    <row r="3793" spans="4:4" x14ac:dyDescent="0.25">
      <c r="D3793" s="69"/>
    </row>
    <row r="3794" spans="4:4" x14ac:dyDescent="0.25">
      <c r="D3794" s="69"/>
    </row>
    <row r="3795" spans="4:4" x14ac:dyDescent="0.25">
      <c r="D3795" s="69"/>
    </row>
    <row r="3796" spans="4:4" x14ac:dyDescent="0.25">
      <c r="D3796" s="69"/>
    </row>
    <row r="3797" spans="4:4" x14ac:dyDescent="0.25">
      <c r="D3797" s="69"/>
    </row>
    <row r="3798" spans="4:4" x14ac:dyDescent="0.25">
      <c r="D3798" s="69"/>
    </row>
    <row r="3799" spans="4:4" x14ac:dyDescent="0.25">
      <c r="D3799" s="69"/>
    </row>
    <row r="3800" spans="4:4" x14ac:dyDescent="0.25">
      <c r="D3800" s="69"/>
    </row>
    <row r="3801" spans="4:4" x14ac:dyDescent="0.25">
      <c r="D3801" s="69"/>
    </row>
    <row r="3802" spans="4:4" x14ac:dyDescent="0.25">
      <c r="D3802" s="69"/>
    </row>
    <row r="3803" spans="4:4" x14ac:dyDescent="0.25">
      <c r="D3803" s="69"/>
    </row>
    <row r="3804" spans="4:4" x14ac:dyDescent="0.25">
      <c r="D3804" s="69"/>
    </row>
    <row r="3805" spans="4:4" x14ac:dyDescent="0.25">
      <c r="D3805" s="69"/>
    </row>
    <row r="3806" spans="4:4" x14ac:dyDescent="0.25">
      <c r="D3806" s="69"/>
    </row>
    <row r="3807" spans="4:4" x14ac:dyDescent="0.25">
      <c r="D3807" s="69"/>
    </row>
    <row r="3808" spans="4:4" x14ac:dyDescent="0.25">
      <c r="D3808" s="69"/>
    </row>
    <row r="3809" spans="4:4" x14ac:dyDescent="0.25">
      <c r="D3809" s="69"/>
    </row>
    <row r="3810" spans="4:4" x14ac:dyDescent="0.25">
      <c r="D3810" s="69"/>
    </row>
    <row r="3811" spans="4:4" x14ac:dyDescent="0.25">
      <c r="D3811" s="69"/>
    </row>
    <row r="3812" spans="4:4" x14ac:dyDescent="0.25">
      <c r="D3812" s="69"/>
    </row>
    <row r="3813" spans="4:4" x14ac:dyDescent="0.25">
      <c r="D3813" s="69"/>
    </row>
    <row r="3814" spans="4:4" x14ac:dyDescent="0.25">
      <c r="D3814" s="69"/>
    </row>
    <row r="3815" spans="4:4" x14ac:dyDescent="0.25">
      <c r="D3815" s="69"/>
    </row>
    <row r="3816" spans="4:4" x14ac:dyDescent="0.25">
      <c r="D3816" s="69"/>
    </row>
    <row r="3817" spans="4:4" x14ac:dyDescent="0.25">
      <c r="D3817" s="69"/>
    </row>
    <row r="3818" spans="4:4" x14ac:dyDescent="0.25">
      <c r="D3818" s="69"/>
    </row>
    <row r="3819" spans="4:4" x14ac:dyDescent="0.25">
      <c r="D3819" s="69"/>
    </row>
    <row r="3820" spans="4:4" x14ac:dyDescent="0.25">
      <c r="D3820" s="69"/>
    </row>
    <row r="3821" spans="4:4" x14ac:dyDescent="0.25">
      <c r="D3821" s="69"/>
    </row>
    <row r="3822" spans="4:4" x14ac:dyDescent="0.25">
      <c r="D3822" s="69"/>
    </row>
    <row r="3823" spans="4:4" x14ac:dyDescent="0.25">
      <c r="D3823" s="69"/>
    </row>
    <row r="3824" spans="4:4" x14ac:dyDescent="0.25">
      <c r="D3824" s="69"/>
    </row>
    <row r="3825" spans="4:4" x14ac:dyDescent="0.25">
      <c r="D3825" s="69"/>
    </row>
    <row r="3826" spans="4:4" x14ac:dyDescent="0.25">
      <c r="D3826" s="69"/>
    </row>
    <row r="3827" spans="4:4" x14ac:dyDescent="0.25">
      <c r="D3827" s="69"/>
    </row>
    <row r="3828" spans="4:4" x14ac:dyDescent="0.25">
      <c r="D3828" s="69"/>
    </row>
    <row r="3829" spans="4:4" x14ac:dyDescent="0.25">
      <c r="D3829" s="69"/>
    </row>
    <row r="3830" spans="4:4" x14ac:dyDescent="0.25">
      <c r="D3830" s="69"/>
    </row>
    <row r="3831" spans="4:4" x14ac:dyDescent="0.25">
      <c r="D3831" s="69"/>
    </row>
    <row r="3832" spans="4:4" x14ac:dyDescent="0.25">
      <c r="D3832" s="69"/>
    </row>
    <row r="3833" spans="4:4" x14ac:dyDescent="0.25">
      <c r="D3833" s="69"/>
    </row>
    <row r="3834" spans="4:4" x14ac:dyDescent="0.25">
      <c r="D3834" s="69"/>
    </row>
    <row r="3835" spans="4:4" x14ac:dyDescent="0.25">
      <c r="D3835" s="69"/>
    </row>
    <row r="3836" spans="4:4" x14ac:dyDescent="0.25">
      <c r="D3836" s="69"/>
    </row>
    <row r="3837" spans="4:4" x14ac:dyDescent="0.25">
      <c r="D3837" s="69"/>
    </row>
    <row r="3838" spans="4:4" x14ac:dyDescent="0.25">
      <c r="D3838" s="69"/>
    </row>
    <row r="3839" spans="4:4" x14ac:dyDescent="0.25">
      <c r="D3839" s="69"/>
    </row>
    <row r="3840" spans="4:4" x14ac:dyDescent="0.25">
      <c r="D3840" s="69"/>
    </row>
    <row r="3841" spans="4:4" x14ac:dyDescent="0.25">
      <c r="D3841" s="69"/>
    </row>
    <row r="3842" spans="4:4" x14ac:dyDescent="0.25">
      <c r="D3842" s="69"/>
    </row>
    <row r="3843" spans="4:4" x14ac:dyDescent="0.25">
      <c r="D3843" s="69"/>
    </row>
    <row r="3844" spans="4:4" x14ac:dyDescent="0.25">
      <c r="D3844" s="69"/>
    </row>
    <row r="3845" spans="4:4" x14ac:dyDescent="0.25">
      <c r="D3845" s="69"/>
    </row>
    <row r="3846" spans="4:4" x14ac:dyDescent="0.25">
      <c r="D3846" s="69"/>
    </row>
    <row r="3847" spans="4:4" x14ac:dyDescent="0.25">
      <c r="D3847" s="69"/>
    </row>
    <row r="3848" spans="4:4" x14ac:dyDescent="0.25">
      <c r="D3848" s="69"/>
    </row>
    <row r="3849" spans="4:4" x14ac:dyDescent="0.25">
      <c r="D3849" s="69"/>
    </row>
    <row r="3850" spans="4:4" x14ac:dyDescent="0.25">
      <c r="D3850" s="69"/>
    </row>
    <row r="3851" spans="4:4" x14ac:dyDescent="0.25">
      <c r="D3851" s="69"/>
    </row>
    <row r="3852" spans="4:4" x14ac:dyDescent="0.25">
      <c r="D3852" s="69"/>
    </row>
    <row r="3853" spans="4:4" x14ac:dyDescent="0.25">
      <c r="D3853" s="69"/>
    </row>
    <row r="3854" spans="4:4" x14ac:dyDescent="0.25">
      <c r="D3854" s="69"/>
    </row>
    <row r="3855" spans="4:4" x14ac:dyDescent="0.25">
      <c r="D3855" s="69"/>
    </row>
    <row r="3856" spans="4:4" x14ac:dyDescent="0.25">
      <c r="D3856" s="69"/>
    </row>
    <row r="3857" spans="4:4" x14ac:dyDescent="0.25">
      <c r="D3857" s="69"/>
    </row>
    <row r="3858" spans="4:4" x14ac:dyDescent="0.25">
      <c r="D3858" s="69"/>
    </row>
    <row r="3859" spans="4:4" x14ac:dyDescent="0.25">
      <c r="D3859" s="69"/>
    </row>
    <row r="3860" spans="4:4" x14ac:dyDescent="0.25">
      <c r="D3860" s="69"/>
    </row>
    <row r="3861" spans="4:4" x14ac:dyDescent="0.25">
      <c r="D3861" s="69"/>
    </row>
    <row r="3862" spans="4:4" x14ac:dyDescent="0.25">
      <c r="D3862" s="69"/>
    </row>
    <row r="3863" spans="4:4" x14ac:dyDescent="0.25">
      <c r="D3863" s="69"/>
    </row>
    <row r="3864" spans="4:4" x14ac:dyDescent="0.25">
      <c r="D3864" s="69"/>
    </row>
    <row r="3865" spans="4:4" x14ac:dyDescent="0.25">
      <c r="D3865" s="69"/>
    </row>
    <row r="3866" spans="4:4" x14ac:dyDescent="0.25">
      <c r="D3866" s="69"/>
    </row>
    <row r="3867" spans="4:4" x14ac:dyDescent="0.25">
      <c r="D3867" s="69"/>
    </row>
    <row r="3868" spans="4:4" x14ac:dyDescent="0.25">
      <c r="D3868" s="69"/>
    </row>
    <row r="3869" spans="4:4" x14ac:dyDescent="0.25">
      <c r="D3869" s="69"/>
    </row>
    <row r="3870" spans="4:4" x14ac:dyDescent="0.25">
      <c r="D3870" s="69"/>
    </row>
    <row r="3871" spans="4:4" x14ac:dyDescent="0.25">
      <c r="D3871" s="69"/>
    </row>
    <row r="3872" spans="4:4" x14ac:dyDescent="0.25">
      <c r="D3872" s="69"/>
    </row>
    <row r="3873" spans="4:4" x14ac:dyDescent="0.25">
      <c r="D3873" s="69"/>
    </row>
    <row r="3874" spans="4:4" x14ac:dyDescent="0.25">
      <c r="D3874" s="69"/>
    </row>
    <row r="3875" spans="4:4" x14ac:dyDescent="0.25">
      <c r="D3875" s="69"/>
    </row>
    <row r="3876" spans="4:4" x14ac:dyDescent="0.25">
      <c r="D3876" s="69"/>
    </row>
    <row r="3877" spans="4:4" x14ac:dyDescent="0.25">
      <c r="D3877" s="69"/>
    </row>
    <row r="3878" spans="4:4" x14ac:dyDescent="0.25">
      <c r="D3878" s="69"/>
    </row>
    <row r="3879" spans="4:4" x14ac:dyDescent="0.25">
      <c r="D3879" s="69"/>
    </row>
    <row r="3880" spans="4:4" x14ac:dyDescent="0.25">
      <c r="D3880" s="69"/>
    </row>
    <row r="3881" spans="4:4" x14ac:dyDescent="0.25">
      <c r="D3881" s="69"/>
    </row>
    <row r="3882" spans="4:4" x14ac:dyDescent="0.25">
      <c r="D3882" s="69"/>
    </row>
    <row r="3883" spans="4:4" x14ac:dyDescent="0.25">
      <c r="D3883" s="69"/>
    </row>
    <row r="3884" spans="4:4" x14ac:dyDescent="0.25">
      <c r="D3884" s="69"/>
    </row>
    <row r="3885" spans="4:4" x14ac:dyDescent="0.25">
      <c r="D3885" s="69"/>
    </row>
    <row r="3886" spans="4:4" x14ac:dyDescent="0.25">
      <c r="D3886" s="69"/>
    </row>
    <row r="3887" spans="4:4" x14ac:dyDescent="0.25">
      <c r="D3887" s="69"/>
    </row>
    <row r="3888" spans="4:4" x14ac:dyDescent="0.25">
      <c r="D3888" s="69"/>
    </row>
    <row r="3889" spans="4:4" x14ac:dyDescent="0.25">
      <c r="D3889" s="69"/>
    </row>
    <row r="3890" spans="4:4" x14ac:dyDescent="0.25">
      <c r="D3890" s="69"/>
    </row>
    <row r="3891" spans="4:4" x14ac:dyDescent="0.25">
      <c r="D3891" s="69"/>
    </row>
    <row r="3892" spans="4:4" x14ac:dyDescent="0.25">
      <c r="D3892" s="69"/>
    </row>
    <row r="3893" spans="4:4" x14ac:dyDescent="0.25">
      <c r="D3893" s="69"/>
    </row>
    <row r="3894" spans="4:4" x14ac:dyDescent="0.25">
      <c r="D3894" s="69"/>
    </row>
    <row r="3895" spans="4:4" x14ac:dyDescent="0.25">
      <c r="D3895" s="69"/>
    </row>
    <row r="3896" spans="4:4" x14ac:dyDescent="0.25">
      <c r="D3896" s="69"/>
    </row>
    <row r="3897" spans="4:4" x14ac:dyDescent="0.25">
      <c r="D3897" s="69"/>
    </row>
    <row r="3898" spans="4:4" x14ac:dyDescent="0.25">
      <c r="D3898" s="69"/>
    </row>
    <row r="3899" spans="4:4" x14ac:dyDescent="0.25">
      <c r="D3899" s="69"/>
    </row>
    <row r="3900" spans="4:4" x14ac:dyDescent="0.25">
      <c r="D3900" s="69"/>
    </row>
    <row r="3901" spans="4:4" x14ac:dyDescent="0.25">
      <c r="D3901" s="69"/>
    </row>
    <row r="3902" spans="4:4" x14ac:dyDescent="0.25">
      <c r="D3902" s="69"/>
    </row>
    <row r="3903" spans="4:4" x14ac:dyDescent="0.25">
      <c r="D3903" s="69"/>
    </row>
    <row r="3904" spans="4:4" x14ac:dyDescent="0.25">
      <c r="D3904" s="69"/>
    </row>
    <row r="3905" spans="4:4" x14ac:dyDescent="0.25">
      <c r="D3905" s="69"/>
    </row>
    <row r="3906" spans="4:4" x14ac:dyDescent="0.25">
      <c r="D3906" s="69"/>
    </row>
    <row r="3907" spans="4:4" x14ac:dyDescent="0.25">
      <c r="D3907" s="69"/>
    </row>
    <row r="3908" spans="4:4" x14ac:dyDescent="0.25">
      <c r="D3908" s="69"/>
    </row>
    <row r="3909" spans="4:4" x14ac:dyDescent="0.25">
      <c r="D3909" s="69"/>
    </row>
    <row r="3910" spans="4:4" x14ac:dyDescent="0.25">
      <c r="D3910" s="69"/>
    </row>
    <row r="3911" spans="4:4" x14ac:dyDescent="0.25">
      <c r="D3911" s="69"/>
    </row>
    <row r="3912" spans="4:4" x14ac:dyDescent="0.25">
      <c r="D3912" s="69"/>
    </row>
    <row r="3913" spans="4:4" x14ac:dyDescent="0.25">
      <c r="D3913" s="69"/>
    </row>
    <row r="3914" spans="4:4" x14ac:dyDescent="0.25">
      <c r="D3914" s="69"/>
    </row>
    <row r="3915" spans="4:4" x14ac:dyDescent="0.25">
      <c r="D3915" s="69"/>
    </row>
    <row r="3916" spans="4:4" x14ac:dyDescent="0.25">
      <c r="D3916" s="69"/>
    </row>
    <row r="3917" spans="4:4" x14ac:dyDescent="0.25">
      <c r="D3917" s="69"/>
    </row>
    <row r="3918" spans="4:4" x14ac:dyDescent="0.25">
      <c r="D3918" s="69"/>
    </row>
    <row r="3919" spans="4:4" x14ac:dyDescent="0.25">
      <c r="D3919" s="69"/>
    </row>
    <row r="3920" spans="4:4" x14ac:dyDescent="0.25">
      <c r="D3920" s="69"/>
    </row>
    <row r="3921" spans="4:4" x14ac:dyDescent="0.25">
      <c r="D3921" s="69"/>
    </row>
    <row r="3922" spans="4:4" x14ac:dyDescent="0.25">
      <c r="D3922" s="69"/>
    </row>
    <row r="3923" spans="4:4" x14ac:dyDescent="0.25">
      <c r="D3923" s="69"/>
    </row>
    <row r="3924" spans="4:4" x14ac:dyDescent="0.25">
      <c r="D3924" s="69"/>
    </row>
    <row r="3925" spans="4:4" x14ac:dyDescent="0.25">
      <c r="D3925" s="69"/>
    </row>
    <row r="3926" spans="4:4" x14ac:dyDescent="0.25">
      <c r="D3926" s="69"/>
    </row>
    <row r="3927" spans="4:4" x14ac:dyDescent="0.25">
      <c r="D3927" s="69"/>
    </row>
    <row r="3928" spans="4:4" x14ac:dyDescent="0.25">
      <c r="D3928" s="69"/>
    </row>
    <row r="3929" spans="4:4" x14ac:dyDescent="0.25">
      <c r="D3929" s="69"/>
    </row>
    <row r="3930" spans="4:4" x14ac:dyDescent="0.25">
      <c r="D3930" s="69"/>
    </row>
    <row r="3931" spans="4:4" x14ac:dyDescent="0.25">
      <c r="D3931" s="69"/>
    </row>
    <row r="3932" spans="4:4" x14ac:dyDescent="0.25">
      <c r="D3932" s="69"/>
    </row>
    <row r="3933" spans="4:4" x14ac:dyDescent="0.25">
      <c r="D3933" s="69"/>
    </row>
    <row r="3934" spans="4:4" x14ac:dyDescent="0.25">
      <c r="D3934" s="69"/>
    </row>
    <row r="3935" spans="4:4" x14ac:dyDescent="0.25">
      <c r="D3935" s="69"/>
    </row>
    <row r="3936" spans="4:4" x14ac:dyDescent="0.25">
      <c r="D3936" s="69"/>
    </row>
    <row r="3937" spans="4:4" x14ac:dyDescent="0.25">
      <c r="D3937" s="69"/>
    </row>
    <row r="3938" spans="4:4" x14ac:dyDescent="0.25">
      <c r="D3938" s="69"/>
    </row>
    <row r="3939" spans="4:4" x14ac:dyDescent="0.25">
      <c r="D3939" s="69"/>
    </row>
    <row r="3940" spans="4:4" x14ac:dyDescent="0.25">
      <c r="D3940" s="69"/>
    </row>
    <row r="3941" spans="4:4" x14ac:dyDescent="0.25">
      <c r="D3941" s="69"/>
    </row>
    <row r="3942" spans="4:4" x14ac:dyDescent="0.25">
      <c r="D3942" s="69"/>
    </row>
    <row r="3943" spans="4:4" x14ac:dyDescent="0.25">
      <c r="D3943" s="69"/>
    </row>
    <row r="3944" spans="4:4" x14ac:dyDescent="0.25">
      <c r="D3944" s="69"/>
    </row>
    <row r="3945" spans="4:4" x14ac:dyDescent="0.25">
      <c r="D3945" s="69"/>
    </row>
    <row r="3946" spans="4:4" x14ac:dyDescent="0.25">
      <c r="D3946" s="69"/>
    </row>
    <row r="3947" spans="4:4" x14ac:dyDescent="0.25">
      <c r="D3947" s="69"/>
    </row>
    <row r="3948" spans="4:4" x14ac:dyDescent="0.25">
      <c r="D3948" s="69"/>
    </row>
    <row r="3949" spans="4:4" x14ac:dyDescent="0.25">
      <c r="D3949" s="69"/>
    </row>
    <row r="3950" spans="4:4" x14ac:dyDescent="0.25">
      <c r="D3950" s="69"/>
    </row>
    <row r="3951" spans="4:4" x14ac:dyDescent="0.25">
      <c r="D3951" s="69"/>
    </row>
    <row r="3952" spans="4:4" x14ac:dyDescent="0.25">
      <c r="D3952" s="69"/>
    </row>
    <row r="3953" spans="4:4" x14ac:dyDescent="0.25">
      <c r="D3953" s="69"/>
    </row>
    <row r="3954" spans="4:4" x14ac:dyDescent="0.25">
      <c r="D3954" s="69"/>
    </row>
    <row r="3955" spans="4:4" x14ac:dyDescent="0.25">
      <c r="D3955" s="69"/>
    </row>
    <row r="3956" spans="4:4" x14ac:dyDescent="0.25">
      <c r="D3956" s="69"/>
    </row>
    <row r="3957" spans="4:4" x14ac:dyDescent="0.25">
      <c r="D3957" s="69"/>
    </row>
    <row r="3958" spans="4:4" x14ac:dyDescent="0.25">
      <c r="D3958" s="69"/>
    </row>
    <row r="3959" spans="4:4" x14ac:dyDescent="0.25">
      <c r="D3959" s="69"/>
    </row>
    <row r="3960" spans="4:4" x14ac:dyDescent="0.25">
      <c r="D3960" s="69"/>
    </row>
    <row r="3961" spans="4:4" x14ac:dyDescent="0.25">
      <c r="D3961" s="69"/>
    </row>
    <row r="3962" spans="4:4" x14ac:dyDescent="0.25">
      <c r="D3962" s="69"/>
    </row>
    <row r="3963" spans="4:4" x14ac:dyDescent="0.25">
      <c r="D3963" s="69"/>
    </row>
    <row r="3964" spans="4:4" x14ac:dyDescent="0.25">
      <c r="D3964" s="69"/>
    </row>
    <row r="3965" spans="4:4" x14ac:dyDescent="0.25">
      <c r="D3965" s="69"/>
    </row>
    <row r="3966" spans="4:4" x14ac:dyDescent="0.25">
      <c r="D3966" s="69"/>
    </row>
    <row r="3967" spans="4:4" x14ac:dyDescent="0.25">
      <c r="D3967" s="69"/>
    </row>
    <row r="3968" spans="4:4" x14ac:dyDescent="0.25">
      <c r="D3968" s="69"/>
    </row>
    <row r="3969" spans="4:4" x14ac:dyDescent="0.25">
      <c r="D3969" s="69"/>
    </row>
    <row r="3970" spans="4:4" x14ac:dyDescent="0.25">
      <c r="D3970" s="69"/>
    </row>
    <row r="3971" spans="4:4" x14ac:dyDescent="0.25">
      <c r="D3971" s="69"/>
    </row>
    <row r="3972" spans="4:4" x14ac:dyDescent="0.25">
      <c r="D3972" s="69"/>
    </row>
    <row r="3973" spans="4:4" x14ac:dyDescent="0.25">
      <c r="D3973" s="69"/>
    </row>
    <row r="3974" spans="4:4" x14ac:dyDescent="0.25">
      <c r="D3974" s="69"/>
    </row>
    <row r="3975" spans="4:4" x14ac:dyDescent="0.25">
      <c r="D3975" s="69"/>
    </row>
    <row r="3976" spans="4:4" x14ac:dyDescent="0.25">
      <c r="D3976" s="69"/>
    </row>
    <row r="3977" spans="4:4" x14ac:dyDescent="0.25">
      <c r="D3977" s="69"/>
    </row>
    <row r="3978" spans="4:4" x14ac:dyDescent="0.25">
      <c r="D3978" s="69"/>
    </row>
    <row r="3979" spans="4:4" x14ac:dyDescent="0.25">
      <c r="D3979" s="69"/>
    </row>
    <row r="3980" spans="4:4" x14ac:dyDescent="0.25">
      <c r="D3980" s="69"/>
    </row>
    <row r="3981" spans="4:4" x14ac:dyDescent="0.25">
      <c r="D3981" s="69"/>
    </row>
    <row r="3982" spans="4:4" x14ac:dyDescent="0.25">
      <c r="D3982" s="69"/>
    </row>
    <row r="3983" spans="4:4" x14ac:dyDescent="0.25">
      <c r="D3983" s="69"/>
    </row>
    <row r="3984" spans="4:4" x14ac:dyDescent="0.25">
      <c r="D3984" s="69"/>
    </row>
    <row r="3985" spans="4:4" x14ac:dyDescent="0.25">
      <c r="D3985" s="69"/>
    </row>
    <row r="3986" spans="4:4" x14ac:dyDescent="0.25">
      <c r="D3986" s="69"/>
    </row>
    <row r="3987" spans="4:4" x14ac:dyDescent="0.25">
      <c r="D3987" s="69"/>
    </row>
    <row r="3988" spans="4:4" x14ac:dyDescent="0.25">
      <c r="D3988" s="69"/>
    </row>
    <row r="3989" spans="4:4" x14ac:dyDescent="0.25">
      <c r="D3989" s="69"/>
    </row>
    <row r="3990" spans="4:4" x14ac:dyDescent="0.25">
      <c r="D3990" s="69"/>
    </row>
    <row r="3991" spans="4:4" x14ac:dyDescent="0.25">
      <c r="D3991" s="69"/>
    </row>
    <row r="3992" spans="4:4" x14ac:dyDescent="0.25">
      <c r="D3992" s="69"/>
    </row>
    <row r="3993" spans="4:4" x14ac:dyDescent="0.25">
      <c r="D3993" s="69"/>
    </row>
    <row r="3994" spans="4:4" x14ac:dyDescent="0.25">
      <c r="D3994" s="69"/>
    </row>
    <row r="3995" spans="4:4" x14ac:dyDescent="0.25">
      <c r="D3995" s="69"/>
    </row>
    <row r="3996" spans="4:4" x14ac:dyDescent="0.25">
      <c r="D3996" s="69"/>
    </row>
    <row r="3997" spans="4:4" x14ac:dyDescent="0.25">
      <c r="D3997" s="69"/>
    </row>
    <row r="3998" spans="4:4" x14ac:dyDescent="0.25">
      <c r="D3998" s="69"/>
    </row>
    <row r="3999" spans="4:4" x14ac:dyDescent="0.25">
      <c r="D3999" s="69"/>
    </row>
    <row r="4000" spans="4:4" x14ac:dyDescent="0.25">
      <c r="D4000" s="69"/>
    </row>
    <row r="4001" spans="4:4" x14ac:dyDescent="0.25">
      <c r="D4001" s="69"/>
    </row>
    <row r="4002" spans="4:4" x14ac:dyDescent="0.25">
      <c r="D4002" s="69"/>
    </row>
    <row r="4003" spans="4:4" x14ac:dyDescent="0.25">
      <c r="D4003" s="69"/>
    </row>
    <row r="4004" spans="4:4" x14ac:dyDescent="0.25">
      <c r="D4004" s="69"/>
    </row>
    <row r="4005" spans="4:4" x14ac:dyDescent="0.25">
      <c r="D4005" s="69"/>
    </row>
    <row r="4006" spans="4:4" x14ac:dyDescent="0.25">
      <c r="D4006" s="69"/>
    </row>
    <row r="4007" spans="4:4" x14ac:dyDescent="0.25">
      <c r="D4007" s="69"/>
    </row>
    <row r="4008" spans="4:4" x14ac:dyDescent="0.25">
      <c r="D4008" s="69"/>
    </row>
    <row r="4009" spans="4:4" x14ac:dyDescent="0.25">
      <c r="D4009" s="69"/>
    </row>
    <row r="4010" spans="4:4" x14ac:dyDescent="0.25">
      <c r="D4010" s="69"/>
    </row>
    <row r="4011" spans="4:4" x14ac:dyDescent="0.25">
      <c r="D4011" s="69"/>
    </row>
    <row r="4012" spans="4:4" x14ac:dyDescent="0.25">
      <c r="D4012" s="69"/>
    </row>
    <row r="4013" spans="4:4" x14ac:dyDescent="0.25">
      <c r="D4013" s="69"/>
    </row>
    <row r="4014" spans="4:4" x14ac:dyDescent="0.25">
      <c r="D4014" s="69"/>
    </row>
    <row r="4015" spans="4:4" x14ac:dyDescent="0.25">
      <c r="D4015" s="69"/>
    </row>
    <row r="4016" spans="4:4" x14ac:dyDescent="0.25">
      <c r="D4016" s="69"/>
    </row>
    <row r="4017" spans="4:4" x14ac:dyDescent="0.25">
      <c r="D4017" s="69"/>
    </row>
    <row r="4018" spans="4:4" x14ac:dyDescent="0.25">
      <c r="D4018" s="69"/>
    </row>
    <row r="4019" spans="4:4" x14ac:dyDescent="0.25">
      <c r="D4019" s="69"/>
    </row>
    <row r="4020" spans="4:4" x14ac:dyDescent="0.25">
      <c r="D4020" s="69"/>
    </row>
    <row r="4021" spans="4:4" x14ac:dyDescent="0.25">
      <c r="D4021" s="69"/>
    </row>
    <row r="4022" spans="4:4" x14ac:dyDescent="0.25">
      <c r="D4022" s="69"/>
    </row>
    <row r="4023" spans="4:4" x14ac:dyDescent="0.25">
      <c r="D4023" s="69"/>
    </row>
    <row r="4024" spans="4:4" x14ac:dyDescent="0.25">
      <c r="D4024" s="69"/>
    </row>
    <row r="4025" spans="4:4" x14ac:dyDescent="0.25">
      <c r="D4025" s="69"/>
    </row>
    <row r="4026" spans="4:4" x14ac:dyDescent="0.25">
      <c r="D4026" s="69"/>
    </row>
    <row r="4027" spans="4:4" x14ac:dyDescent="0.25">
      <c r="D4027" s="69"/>
    </row>
    <row r="4028" spans="4:4" x14ac:dyDescent="0.25">
      <c r="D4028" s="69"/>
    </row>
    <row r="4029" spans="4:4" x14ac:dyDescent="0.25">
      <c r="D4029" s="69"/>
    </row>
    <row r="4030" spans="4:4" x14ac:dyDescent="0.25">
      <c r="D4030" s="69"/>
    </row>
    <row r="4031" spans="4:4" x14ac:dyDescent="0.25">
      <c r="D4031" s="69"/>
    </row>
    <row r="4032" spans="4:4" x14ac:dyDescent="0.25">
      <c r="D4032" s="69"/>
    </row>
    <row r="4033" spans="4:4" x14ac:dyDescent="0.25">
      <c r="D4033" s="69"/>
    </row>
    <row r="4034" spans="4:4" x14ac:dyDescent="0.25">
      <c r="D4034" s="69"/>
    </row>
    <row r="4035" spans="4:4" x14ac:dyDescent="0.25">
      <c r="D4035" s="69"/>
    </row>
    <row r="4036" spans="4:4" x14ac:dyDescent="0.25">
      <c r="D4036" s="69"/>
    </row>
    <row r="4037" spans="4:4" x14ac:dyDescent="0.25">
      <c r="D4037" s="69"/>
    </row>
    <row r="4038" spans="4:4" x14ac:dyDescent="0.25">
      <c r="D4038" s="69"/>
    </row>
    <row r="4039" spans="4:4" x14ac:dyDescent="0.25">
      <c r="D4039" s="69"/>
    </row>
    <row r="4040" spans="4:4" x14ac:dyDescent="0.25">
      <c r="D4040" s="69"/>
    </row>
    <row r="4041" spans="4:4" x14ac:dyDescent="0.25">
      <c r="D4041" s="69"/>
    </row>
    <row r="4042" spans="4:4" x14ac:dyDescent="0.25">
      <c r="D4042" s="69"/>
    </row>
    <row r="4043" spans="4:4" x14ac:dyDescent="0.25">
      <c r="D4043" s="69"/>
    </row>
    <row r="4044" spans="4:4" x14ac:dyDescent="0.25">
      <c r="D4044" s="69"/>
    </row>
    <row r="4045" spans="4:4" x14ac:dyDescent="0.25">
      <c r="D4045" s="69"/>
    </row>
    <row r="4046" spans="4:4" x14ac:dyDescent="0.25">
      <c r="D4046" s="69"/>
    </row>
    <row r="4047" spans="4:4" x14ac:dyDescent="0.25">
      <c r="D4047" s="69"/>
    </row>
    <row r="4048" spans="4:4" x14ac:dyDescent="0.25">
      <c r="D4048" s="69"/>
    </row>
    <row r="4049" spans="4:4" x14ac:dyDescent="0.25">
      <c r="D4049" s="69"/>
    </row>
    <row r="4050" spans="4:4" x14ac:dyDescent="0.25">
      <c r="D4050" s="69"/>
    </row>
    <row r="4051" spans="4:4" x14ac:dyDescent="0.25">
      <c r="D4051" s="69"/>
    </row>
    <row r="4052" spans="4:4" x14ac:dyDescent="0.25">
      <c r="D4052" s="69"/>
    </row>
    <row r="4053" spans="4:4" x14ac:dyDescent="0.25">
      <c r="D4053" s="69"/>
    </row>
    <row r="4054" spans="4:4" x14ac:dyDescent="0.25">
      <c r="D4054" s="69"/>
    </row>
    <row r="4055" spans="4:4" x14ac:dyDescent="0.25">
      <c r="D4055" s="69"/>
    </row>
    <row r="4056" spans="4:4" x14ac:dyDescent="0.25">
      <c r="D4056" s="69"/>
    </row>
    <row r="4057" spans="4:4" x14ac:dyDescent="0.25">
      <c r="D4057" s="69"/>
    </row>
    <row r="4058" spans="4:4" x14ac:dyDescent="0.25">
      <c r="D4058" s="69"/>
    </row>
    <row r="4059" spans="4:4" x14ac:dyDescent="0.25">
      <c r="D4059" s="69"/>
    </row>
    <row r="4060" spans="4:4" x14ac:dyDescent="0.25">
      <c r="D4060" s="69"/>
    </row>
    <row r="4061" spans="4:4" x14ac:dyDescent="0.25">
      <c r="D4061" s="69"/>
    </row>
    <row r="4062" spans="4:4" x14ac:dyDescent="0.25">
      <c r="D4062" s="69"/>
    </row>
    <row r="4063" spans="4:4" x14ac:dyDescent="0.25">
      <c r="D4063" s="69"/>
    </row>
    <row r="4064" spans="4:4" x14ac:dyDescent="0.25">
      <c r="D4064" s="69"/>
    </row>
    <row r="4065" spans="4:4" x14ac:dyDescent="0.25">
      <c r="D4065" s="69"/>
    </row>
    <row r="4066" spans="4:4" x14ac:dyDescent="0.25">
      <c r="D4066" s="69"/>
    </row>
    <row r="4067" spans="4:4" x14ac:dyDescent="0.25">
      <c r="D4067" s="69"/>
    </row>
    <row r="4068" spans="4:4" x14ac:dyDescent="0.25">
      <c r="D4068" s="69"/>
    </row>
    <row r="4069" spans="4:4" x14ac:dyDescent="0.25">
      <c r="D4069" s="69"/>
    </row>
    <row r="4070" spans="4:4" x14ac:dyDescent="0.25">
      <c r="D4070" s="69"/>
    </row>
    <row r="4071" spans="4:4" x14ac:dyDescent="0.25">
      <c r="D4071" s="69"/>
    </row>
    <row r="4072" spans="4:4" x14ac:dyDescent="0.25">
      <c r="D4072" s="69"/>
    </row>
    <row r="4073" spans="4:4" x14ac:dyDescent="0.25">
      <c r="D4073" s="69"/>
    </row>
    <row r="4074" spans="4:4" x14ac:dyDescent="0.25">
      <c r="D4074" s="69"/>
    </row>
    <row r="4075" spans="4:4" x14ac:dyDescent="0.25">
      <c r="D4075" s="69"/>
    </row>
    <row r="4076" spans="4:4" x14ac:dyDescent="0.25">
      <c r="D4076" s="69"/>
    </row>
    <row r="4077" spans="4:4" x14ac:dyDescent="0.25">
      <c r="D4077" s="69"/>
    </row>
    <row r="4078" spans="4:4" x14ac:dyDescent="0.25">
      <c r="D4078" s="69"/>
    </row>
    <row r="4079" spans="4:4" x14ac:dyDescent="0.25">
      <c r="D4079" s="69"/>
    </row>
    <row r="4080" spans="4:4" x14ac:dyDescent="0.25">
      <c r="D4080" s="69"/>
    </row>
    <row r="4081" spans="4:4" x14ac:dyDescent="0.25">
      <c r="D4081" s="69"/>
    </row>
    <row r="4082" spans="4:4" x14ac:dyDescent="0.25">
      <c r="D4082" s="69"/>
    </row>
    <row r="4083" spans="4:4" x14ac:dyDescent="0.25">
      <c r="D4083" s="69"/>
    </row>
    <row r="4084" spans="4:4" x14ac:dyDescent="0.25">
      <c r="D4084" s="69"/>
    </row>
    <row r="4085" spans="4:4" x14ac:dyDescent="0.25">
      <c r="D4085" s="69"/>
    </row>
    <row r="4086" spans="4:4" x14ac:dyDescent="0.25">
      <c r="D4086" s="69"/>
    </row>
    <row r="4087" spans="4:4" x14ac:dyDescent="0.25">
      <c r="D4087" s="69"/>
    </row>
    <row r="4088" spans="4:4" x14ac:dyDescent="0.25">
      <c r="D4088" s="69"/>
    </row>
    <row r="4089" spans="4:4" x14ac:dyDescent="0.25">
      <c r="D4089" s="69"/>
    </row>
    <row r="4090" spans="4:4" x14ac:dyDescent="0.25">
      <c r="D4090" s="69"/>
    </row>
    <row r="4091" spans="4:4" x14ac:dyDescent="0.25">
      <c r="D4091" s="69"/>
    </row>
    <row r="4092" spans="4:4" x14ac:dyDescent="0.25">
      <c r="D4092" s="69"/>
    </row>
    <row r="4093" spans="4:4" x14ac:dyDescent="0.25">
      <c r="D4093" s="69"/>
    </row>
    <row r="4094" spans="4:4" x14ac:dyDescent="0.25">
      <c r="D4094" s="69"/>
    </row>
    <row r="4095" spans="4:4" x14ac:dyDescent="0.25">
      <c r="D4095" s="69"/>
    </row>
    <row r="4096" spans="4:4" x14ac:dyDescent="0.25">
      <c r="D4096" s="69"/>
    </row>
    <row r="4097" spans="4:4" x14ac:dyDescent="0.25">
      <c r="D4097" s="69"/>
    </row>
    <row r="4098" spans="4:4" x14ac:dyDescent="0.25">
      <c r="D4098" s="69"/>
    </row>
    <row r="4099" spans="4:4" x14ac:dyDescent="0.25">
      <c r="D4099" s="69"/>
    </row>
    <row r="4100" spans="4:4" x14ac:dyDescent="0.25">
      <c r="D4100" s="69"/>
    </row>
    <row r="4101" spans="4:4" x14ac:dyDescent="0.25">
      <c r="D4101" s="69"/>
    </row>
    <row r="4102" spans="4:4" x14ac:dyDescent="0.25">
      <c r="D4102" s="69"/>
    </row>
    <row r="4103" spans="4:4" x14ac:dyDescent="0.25">
      <c r="D4103" s="69"/>
    </row>
    <row r="4104" spans="4:4" x14ac:dyDescent="0.25">
      <c r="D4104" s="69"/>
    </row>
    <row r="4105" spans="4:4" x14ac:dyDescent="0.25">
      <c r="D4105" s="69"/>
    </row>
    <row r="4106" spans="4:4" x14ac:dyDescent="0.25">
      <c r="D4106" s="69"/>
    </row>
    <row r="4107" spans="4:4" x14ac:dyDescent="0.25">
      <c r="D4107" s="69"/>
    </row>
    <row r="4108" spans="4:4" x14ac:dyDescent="0.25">
      <c r="D4108" s="69"/>
    </row>
    <row r="4109" spans="4:4" x14ac:dyDescent="0.25">
      <c r="D4109" s="69"/>
    </row>
    <row r="4110" spans="4:4" x14ac:dyDescent="0.25">
      <c r="D4110" s="69"/>
    </row>
    <row r="4111" spans="4:4" x14ac:dyDescent="0.25">
      <c r="D4111" s="69"/>
    </row>
    <row r="4112" spans="4:4" x14ac:dyDescent="0.25">
      <c r="D4112" s="69"/>
    </row>
    <row r="4113" spans="4:4" x14ac:dyDescent="0.25">
      <c r="D4113" s="69"/>
    </row>
    <row r="4114" spans="4:4" x14ac:dyDescent="0.25">
      <c r="D4114" s="69"/>
    </row>
    <row r="4115" spans="4:4" x14ac:dyDescent="0.25">
      <c r="D4115" s="69"/>
    </row>
    <row r="4116" spans="4:4" x14ac:dyDescent="0.25">
      <c r="D4116" s="69"/>
    </row>
    <row r="4117" spans="4:4" x14ac:dyDescent="0.25">
      <c r="D4117" s="69"/>
    </row>
    <row r="4118" spans="4:4" x14ac:dyDescent="0.25">
      <c r="D4118" s="69"/>
    </row>
    <row r="4119" spans="4:4" x14ac:dyDescent="0.25">
      <c r="D4119" s="69"/>
    </row>
    <row r="4120" spans="4:4" x14ac:dyDescent="0.25">
      <c r="D4120" s="69"/>
    </row>
    <row r="4121" spans="4:4" x14ac:dyDescent="0.25">
      <c r="D4121" s="69"/>
    </row>
    <row r="4122" spans="4:4" x14ac:dyDescent="0.25">
      <c r="D4122" s="69"/>
    </row>
    <row r="4123" spans="4:4" x14ac:dyDescent="0.25">
      <c r="D4123" s="69"/>
    </row>
    <row r="4124" spans="4:4" x14ac:dyDescent="0.25">
      <c r="D4124" s="69"/>
    </row>
    <row r="4125" spans="4:4" x14ac:dyDescent="0.25">
      <c r="D4125" s="69"/>
    </row>
    <row r="4126" spans="4:4" x14ac:dyDescent="0.25">
      <c r="D4126" s="69"/>
    </row>
    <row r="4127" spans="4:4" x14ac:dyDescent="0.25">
      <c r="D4127" s="69"/>
    </row>
    <row r="4128" spans="4:4" x14ac:dyDescent="0.25">
      <c r="D4128" s="69"/>
    </row>
    <row r="4129" spans="4:4" x14ac:dyDescent="0.25">
      <c r="D4129" s="69"/>
    </row>
    <row r="4130" spans="4:4" x14ac:dyDescent="0.25">
      <c r="D4130" s="69"/>
    </row>
    <row r="4131" spans="4:4" x14ac:dyDescent="0.25">
      <c r="D4131" s="69"/>
    </row>
    <row r="4132" spans="4:4" x14ac:dyDescent="0.25">
      <c r="D4132" s="69"/>
    </row>
    <row r="4133" spans="4:4" x14ac:dyDescent="0.25">
      <c r="D4133" s="69"/>
    </row>
    <row r="4134" spans="4:4" x14ac:dyDescent="0.25">
      <c r="D4134" s="69"/>
    </row>
    <row r="4135" spans="4:4" x14ac:dyDescent="0.25">
      <c r="D4135" s="69"/>
    </row>
    <row r="4136" spans="4:4" x14ac:dyDescent="0.25">
      <c r="D4136" s="69"/>
    </row>
    <row r="4137" spans="4:4" x14ac:dyDescent="0.25">
      <c r="D4137" s="69"/>
    </row>
    <row r="4138" spans="4:4" x14ac:dyDescent="0.25">
      <c r="D4138" s="69"/>
    </row>
    <row r="4139" spans="4:4" x14ac:dyDescent="0.25">
      <c r="D4139" s="69"/>
    </row>
    <row r="4140" spans="4:4" x14ac:dyDescent="0.25">
      <c r="D4140" s="69"/>
    </row>
    <row r="4141" spans="4:4" x14ac:dyDescent="0.25">
      <c r="D4141" s="69"/>
    </row>
    <row r="4142" spans="4:4" x14ac:dyDescent="0.25">
      <c r="D4142" s="69"/>
    </row>
    <row r="4143" spans="4:4" x14ac:dyDescent="0.25">
      <c r="D4143" s="69"/>
    </row>
    <row r="4144" spans="4:4" x14ac:dyDescent="0.25">
      <c r="D4144" s="69"/>
    </row>
    <row r="4145" spans="4:4" x14ac:dyDescent="0.25">
      <c r="D4145" s="69"/>
    </row>
    <row r="4146" spans="4:4" x14ac:dyDescent="0.25">
      <c r="D4146" s="69"/>
    </row>
    <row r="4147" spans="4:4" x14ac:dyDescent="0.25">
      <c r="D4147" s="69"/>
    </row>
    <row r="4148" spans="4:4" x14ac:dyDescent="0.25">
      <c r="D4148" s="69"/>
    </row>
    <row r="4149" spans="4:4" x14ac:dyDescent="0.25">
      <c r="D4149" s="69"/>
    </row>
    <row r="4150" spans="4:4" x14ac:dyDescent="0.25">
      <c r="D4150" s="69"/>
    </row>
    <row r="4151" spans="4:4" x14ac:dyDescent="0.25">
      <c r="D4151" s="69"/>
    </row>
    <row r="4152" spans="4:4" x14ac:dyDescent="0.25">
      <c r="D4152" s="69"/>
    </row>
    <row r="4153" spans="4:4" x14ac:dyDescent="0.25">
      <c r="D4153" s="69"/>
    </row>
    <row r="4154" spans="4:4" x14ac:dyDescent="0.25">
      <c r="D4154" s="69"/>
    </row>
    <row r="4155" spans="4:4" x14ac:dyDescent="0.25">
      <c r="D4155" s="69"/>
    </row>
    <row r="4156" spans="4:4" x14ac:dyDescent="0.25">
      <c r="D4156" s="69"/>
    </row>
    <row r="4157" spans="4:4" x14ac:dyDescent="0.25">
      <c r="D4157" s="69"/>
    </row>
    <row r="4158" spans="4:4" x14ac:dyDescent="0.25">
      <c r="D4158" s="69"/>
    </row>
    <row r="4159" spans="4:4" x14ac:dyDescent="0.25">
      <c r="D4159" s="69"/>
    </row>
    <row r="4160" spans="4:4" x14ac:dyDescent="0.25">
      <c r="D4160" s="69"/>
    </row>
    <row r="4161" spans="4:4" x14ac:dyDescent="0.25">
      <c r="D4161" s="69"/>
    </row>
    <row r="4162" spans="4:4" x14ac:dyDescent="0.25">
      <c r="D4162" s="69"/>
    </row>
    <row r="4163" spans="4:4" x14ac:dyDescent="0.25">
      <c r="D4163" s="69"/>
    </row>
    <row r="4164" spans="4:4" x14ac:dyDescent="0.25">
      <c r="D4164" s="69"/>
    </row>
    <row r="4165" spans="4:4" x14ac:dyDescent="0.25">
      <c r="D4165" s="69"/>
    </row>
    <row r="4166" spans="4:4" x14ac:dyDescent="0.25">
      <c r="D4166" s="69"/>
    </row>
    <row r="4167" spans="4:4" x14ac:dyDescent="0.25">
      <c r="D4167" s="69"/>
    </row>
    <row r="4168" spans="4:4" x14ac:dyDescent="0.25">
      <c r="D4168" s="69"/>
    </row>
    <row r="4169" spans="4:4" x14ac:dyDescent="0.25">
      <c r="D4169" s="69"/>
    </row>
    <row r="4170" spans="4:4" x14ac:dyDescent="0.25">
      <c r="D4170" s="69"/>
    </row>
    <row r="4171" spans="4:4" x14ac:dyDescent="0.25">
      <c r="D4171" s="69"/>
    </row>
    <row r="4172" spans="4:4" x14ac:dyDescent="0.25">
      <c r="D4172" s="69"/>
    </row>
    <row r="4173" spans="4:4" x14ac:dyDescent="0.25">
      <c r="D4173" s="69"/>
    </row>
    <row r="4174" spans="4:4" x14ac:dyDescent="0.25">
      <c r="D4174" s="69"/>
    </row>
    <row r="4175" spans="4:4" x14ac:dyDescent="0.25">
      <c r="D4175" s="69"/>
    </row>
    <row r="4176" spans="4:4" x14ac:dyDescent="0.25">
      <c r="D4176" s="69"/>
    </row>
    <row r="4177" spans="4:4" x14ac:dyDescent="0.25">
      <c r="D4177" s="69"/>
    </row>
    <row r="4178" spans="4:4" x14ac:dyDescent="0.25">
      <c r="D4178" s="69"/>
    </row>
    <row r="4179" spans="4:4" x14ac:dyDescent="0.25">
      <c r="D4179" s="69"/>
    </row>
    <row r="4180" spans="4:4" x14ac:dyDescent="0.25">
      <c r="D4180" s="69"/>
    </row>
    <row r="4181" spans="4:4" x14ac:dyDescent="0.25">
      <c r="D4181" s="69"/>
    </row>
    <row r="4182" spans="4:4" x14ac:dyDescent="0.25">
      <c r="D4182" s="69"/>
    </row>
    <row r="4183" spans="4:4" x14ac:dyDescent="0.25">
      <c r="D4183" s="69"/>
    </row>
    <row r="4184" spans="4:4" x14ac:dyDescent="0.25">
      <c r="D4184" s="69"/>
    </row>
    <row r="4185" spans="4:4" x14ac:dyDescent="0.25">
      <c r="D4185" s="69"/>
    </row>
    <row r="4186" spans="4:4" x14ac:dyDescent="0.25">
      <c r="D4186" s="69"/>
    </row>
    <row r="4187" spans="4:4" x14ac:dyDescent="0.25">
      <c r="D4187" s="69"/>
    </row>
    <row r="4188" spans="4:4" x14ac:dyDescent="0.25">
      <c r="D4188" s="69"/>
    </row>
    <row r="4189" spans="4:4" x14ac:dyDescent="0.25">
      <c r="D4189" s="69"/>
    </row>
    <row r="4190" spans="4:4" x14ac:dyDescent="0.25">
      <c r="D4190" s="69"/>
    </row>
    <row r="4191" spans="4:4" x14ac:dyDescent="0.25">
      <c r="D4191" s="69"/>
    </row>
    <row r="4192" spans="4:4" x14ac:dyDescent="0.25">
      <c r="D4192" s="69"/>
    </row>
    <row r="4193" spans="4:4" x14ac:dyDescent="0.25">
      <c r="D4193" s="69"/>
    </row>
    <row r="4194" spans="4:4" x14ac:dyDescent="0.25">
      <c r="D4194" s="69"/>
    </row>
    <row r="4195" spans="4:4" x14ac:dyDescent="0.25">
      <c r="D4195" s="69"/>
    </row>
    <row r="4196" spans="4:4" x14ac:dyDescent="0.25">
      <c r="D4196" s="69"/>
    </row>
    <row r="4197" spans="4:4" x14ac:dyDescent="0.25">
      <c r="D4197" s="69"/>
    </row>
    <row r="4198" spans="4:4" x14ac:dyDescent="0.25">
      <c r="D4198" s="69"/>
    </row>
    <row r="4199" spans="4:4" x14ac:dyDescent="0.25">
      <c r="D4199" s="69"/>
    </row>
    <row r="4200" spans="4:4" x14ac:dyDescent="0.25">
      <c r="D4200" s="69"/>
    </row>
    <row r="4201" spans="4:4" x14ac:dyDescent="0.25">
      <c r="D4201" s="69"/>
    </row>
    <row r="4202" spans="4:4" x14ac:dyDescent="0.25">
      <c r="D4202" s="69"/>
    </row>
    <row r="4203" spans="4:4" x14ac:dyDescent="0.25">
      <c r="D4203" s="69"/>
    </row>
    <row r="4204" spans="4:4" x14ac:dyDescent="0.25">
      <c r="D4204" s="69"/>
    </row>
    <row r="4205" spans="4:4" x14ac:dyDescent="0.25">
      <c r="D4205" s="69"/>
    </row>
    <row r="4206" spans="4:4" x14ac:dyDescent="0.25">
      <c r="D4206" s="69"/>
    </row>
    <row r="4207" spans="4:4" x14ac:dyDescent="0.25">
      <c r="D4207" s="69"/>
    </row>
    <row r="4208" spans="4:4" x14ac:dyDescent="0.25">
      <c r="D4208" s="69"/>
    </row>
    <row r="4209" spans="4:4" x14ac:dyDescent="0.25">
      <c r="D4209" s="69"/>
    </row>
    <row r="4210" spans="4:4" x14ac:dyDescent="0.25">
      <c r="D4210" s="69"/>
    </row>
    <row r="4211" spans="4:4" x14ac:dyDescent="0.25">
      <c r="D4211" s="69"/>
    </row>
    <row r="4212" spans="4:4" x14ac:dyDescent="0.25">
      <c r="D4212" s="69"/>
    </row>
    <row r="4213" spans="4:4" x14ac:dyDescent="0.25">
      <c r="D4213" s="69"/>
    </row>
    <row r="4214" spans="4:4" x14ac:dyDescent="0.25">
      <c r="D4214" s="69"/>
    </row>
    <row r="4215" spans="4:4" x14ac:dyDescent="0.25">
      <c r="D4215" s="69"/>
    </row>
    <row r="4216" spans="4:4" x14ac:dyDescent="0.25">
      <c r="D4216" s="69"/>
    </row>
    <row r="4217" spans="4:4" x14ac:dyDescent="0.25">
      <c r="D4217" s="69"/>
    </row>
    <row r="4218" spans="4:4" x14ac:dyDescent="0.25">
      <c r="D4218" s="69"/>
    </row>
    <row r="4219" spans="4:4" x14ac:dyDescent="0.25">
      <c r="D4219" s="69"/>
    </row>
    <row r="4220" spans="4:4" x14ac:dyDescent="0.25">
      <c r="D4220" s="69"/>
    </row>
    <row r="4221" spans="4:4" x14ac:dyDescent="0.25">
      <c r="D4221" s="69"/>
    </row>
    <row r="4222" spans="4:4" x14ac:dyDescent="0.25">
      <c r="D4222" s="69"/>
    </row>
    <row r="4223" spans="4:4" x14ac:dyDescent="0.25">
      <c r="D4223" s="69"/>
    </row>
    <row r="4224" spans="4:4" x14ac:dyDescent="0.25">
      <c r="D4224" s="69"/>
    </row>
    <row r="4225" spans="4:4" x14ac:dyDescent="0.25">
      <c r="D4225" s="69"/>
    </row>
    <row r="4226" spans="4:4" x14ac:dyDescent="0.25">
      <c r="D4226" s="69"/>
    </row>
    <row r="4227" spans="4:4" x14ac:dyDescent="0.25">
      <c r="D4227" s="69"/>
    </row>
    <row r="4228" spans="4:4" x14ac:dyDescent="0.25">
      <c r="D4228" s="69"/>
    </row>
    <row r="4229" spans="4:4" x14ac:dyDescent="0.25">
      <c r="D4229" s="69"/>
    </row>
    <row r="4230" spans="4:4" x14ac:dyDescent="0.25">
      <c r="D4230" s="69"/>
    </row>
    <row r="4231" spans="4:4" x14ac:dyDescent="0.25">
      <c r="D4231" s="69"/>
    </row>
    <row r="4232" spans="4:4" x14ac:dyDescent="0.25">
      <c r="D4232" s="69"/>
    </row>
    <row r="4233" spans="4:4" x14ac:dyDescent="0.25">
      <c r="D4233" s="69"/>
    </row>
    <row r="4234" spans="4:4" x14ac:dyDescent="0.25">
      <c r="D4234" s="69"/>
    </row>
    <row r="4235" spans="4:4" x14ac:dyDescent="0.25">
      <c r="D4235" s="69"/>
    </row>
    <row r="4236" spans="4:4" x14ac:dyDescent="0.25">
      <c r="D4236" s="69"/>
    </row>
    <row r="4237" spans="4:4" x14ac:dyDescent="0.25">
      <c r="D4237" s="69"/>
    </row>
    <row r="4238" spans="4:4" x14ac:dyDescent="0.25">
      <c r="D4238" s="69"/>
    </row>
    <row r="4239" spans="4:4" x14ac:dyDescent="0.25">
      <c r="D4239" s="69"/>
    </row>
    <row r="4240" spans="4:4" x14ac:dyDescent="0.25">
      <c r="D4240" s="69"/>
    </row>
    <row r="4241" spans="4:4" x14ac:dyDescent="0.25">
      <c r="D4241" s="69"/>
    </row>
    <row r="4242" spans="4:4" x14ac:dyDescent="0.25">
      <c r="D4242" s="69"/>
    </row>
    <row r="4243" spans="4:4" x14ac:dyDescent="0.25">
      <c r="D4243" s="69"/>
    </row>
    <row r="4244" spans="4:4" x14ac:dyDescent="0.25">
      <c r="D4244" s="69"/>
    </row>
    <row r="4245" spans="4:4" x14ac:dyDescent="0.25">
      <c r="D4245" s="69"/>
    </row>
    <row r="4246" spans="4:4" x14ac:dyDescent="0.25">
      <c r="D4246" s="69"/>
    </row>
    <row r="4247" spans="4:4" x14ac:dyDescent="0.25">
      <c r="D4247" s="69"/>
    </row>
    <row r="4248" spans="4:4" x14ac:dyDescent="0.25">
      <c r="D4248" s="69"/>
    </row>
    <row r="4249" spans="4:4" x14ac:dyDescent="0.25">
      <c r="D4249" s="69"/>
    </row>
    <row r="4250" spans="4:4" x14ac:dyDescent="0.25">
      <c r="D4250" s="69"/>
    </row>
    <row r="4251" spans="4:4" x14ac:dyDescent="0.25">
      <c r="D4251" s="69"/>
    </row>
    <row r="4252" spans="4:4" x14ac:dyDescent="0.25">
      <c r="D4252" s="69"/>
    </row>
    <row r="4253" spans="4:4" x14ac:dyDescent="0.25">
      <c r="D4253" s="69"/>
    </row>
    <row r="4254" spans="4:4" x14ac:dyDescent="0.25">
      <c r="D4254" s="69"/>
    </row>
    <row r="4255" spans="4:4" x14ac:dyDescent="0.25">
      <c r="D4255" s="69"/>
    </row>
    <row r="4256" spans="4:4" x14ac:dyDescent="0.25">
      <c r="D4256" s="69"/>
    </row>
    <row r="4257" spans="4:4" x14ac:dyDescent="0.25">
      <c r="D4257" s="69"/>
    </row>
    <row r="4258" spans="4:4" x14ac:dyDescent="0.25">
      <c r="D4258" s="69"/>
    </row>
    <row r="4259" spans="4:4" x14ac:dyDescent="0.25">
      <c r="D4259" s="69"/>
    </row>
    <row r="4260" spans="4:4" x14ac:dyDescent="0.25">
      <c r="D4260" s="69"/>
    </row>
    <row r="4261" spans="4:4" x14ac:dyDescent="0.25">
      <c r="D4261" s="69"/>
    </row>
    <row r="4262" spans="4:4" x14ac:dyDescent="0.25">
      <c r="D4262" s="69"/>
    </row>
    <row r="4263" spans="4:4" x14ac:dyDescent="0.25">
      <c r="D4263" s="69"/>
    </row>
    <row r="4264" spans="4:4" x14ac:dyDescent="0.25">
      <c r="D4264" s="69"/>
    </row>
    <row r="4265" spans="4:4" x14ac:dyDescent="0.25">
      <c r="D4265" s="69"/>
    </row>
    <row r="4266" spans="4:4" x14ac:dyDescent="0.25">
      <c r="D4266" s="69"/>
    </row>
    <row r="4267" spans="4:4" x14ac:dyDescent="0.25">
      <c r="D4267" s="69"/>
    </row>
    <row r="4268" spans="4:4" x14ac:dyDescent="0.25">
      <c r="D4268" s="69"/>
    </row>
    <row r="4269" spans="4:4" x14ac:dyDescent="0.25">
      <c r="D4269" s="69"/>
    </row>
    <row r="4270" spans="4:4" x14ac:dyDescent="0.25">
      <c r="D4270" s="69"/>
    </row>
    <row r="4271" spans="4:4" x14ac:dyDescent="0.25">
      <c r="D4271" s="69"/>
    </row>
    <row r="4272" spans="4:4" x14ac:dyDescent="0.25">
      <c r="D4272" s="69"/>
    </row>
    <row r="4273" spans="4:4" x14ac:dyDescent="0.25">
      <c r="D4273" s="69"/>
    </row>
    <row r="4274" spans="4:4" x14ac:dyDescent="0.25">
      <c r="D4274" s="69"/>
    </row>
    <row r="4275" spans="4:4" x14ac:dyDescent="0.25">
      <c r="D4275" s="69"/>
    </row>
    <row r="4276" spans="4:4" x14ac:dyDescent="0.25">
      <c r="D4276" s="69"/>
    </row>
    <row r="4277" spans="4:4" x14ac:dyDescent="0.25">
      <c r="D4277" s="69"/>
    </row>
    <row r="4278" spans="4:4" x14ac:dyDescent="0.25">
      <c r="D4278" s="69"/>
    </row>
    <row r="4279" spans="4:4" x14ac:dyDescent="0.25">
      <c r="D4279" s="69"/>
    </row>
    <row r="4280" spans="4:4" x14ac:dyDescent="0.25">
      <c r="D4280" s="69"/>
    </row>
    <row r="4281" spans="4:4" x14ac:dyDescent="0.25">
      <c r="D4281" s="69"/>
    </row>
    <row r="4282" spans="4:4" x14ac:dyDescent="0.25">
      <c r="D4282" s="69"/>
    </row>
    <row r="4283" spans="4:4" x14ac:dyDescent="0.25">
      <c r="D4283" s="69"/>
    </row>
    <row r="4284" spans="4:4" x14ac:dyDescent="0.25">
      <c r="D4284" s="69"/>
    </row>
    <row r="4285" spans="4:4" x14ac:dyDescent="0.25">
      <c r="D4285" s="69"/>
    </row>
    <row r="4286" spans="4:4" x14ac:dyDescent="0.25">
      <c r="D4286" s="69"/>
    </row>
    <row r="4287" spans="4:4" x14ac:dyDescent="0.25">
      <c r="D4287" s="69"/>
    </row>
    <row r="4288" spans="4:4" x14ac:dyDescent="0.25">
      <c r="D4288" s="69"/>
    </row>
    <row r="4289" spans="4:4" x14ac:dyDescent="0.25">
      <c r="D4289" s="69"/>
    </row>
    <row r="4290" spans="4:4" x14ac:dyDescent="0.25">
      <c r="D4290" s="69"/>
    </row>
    <row r="4291" spans="4:4" x14ac:dyDescent="0.25">
      <c r="D4291" s="69"/>
    </row>
    <row r="4292" spans="4:4" x14ac:dyDescent="0.25">
      <c r="D4292" s="69"/>
    </row>
    <row r="4293" spans="4:4" x14ac:dyDescent="0.25">
      <c r="D4293" s="69"/>
    </row>
    <row r="4294" spans="4:4" x14ac:dyDescent="0.25">
      <c r="D4294" s="69"/>
    </row>
    <row r="4295" spans="4:4" x14ac:dyDescent="0.25">
      <c r="D4295" s="69"/>
    </row>
    <row r="4296" spans="4:4" x14ac:dyDescent="0.25">
      <c r="D4296" s="69"/>
    </row>
    <row r="4297" spans="4:4" x14ac:dyDescent="0.25">
      <c r="D4297" s="69"/>
    </row>
    <row r="4298" spans="4:4" x14ac:dyDescent="0.25">
      <c r="D4298" s="69"/>
    </row>
    <row r="4299" spans="4:4" x14ac:dyDescent="0.25">
      <c r="D4299" s="69"/>
    </row>
    <row r="4300" spans="4:4" x14ac:dyDescent="0.25">
      <c r="D4300" s="69"/>
    </row>
    <row r="4301" spans="4:4" x14ac:dyDescent="0.25">
      <c r="D4301" s="69"/>
    </row>
    <row r="4302" spans="4:4" x14ac:dyDescent="0.25">
      <c r="D4302" s="69"/>
    </row>
    <row r="4303" spans="4:4" x14ac:dyDescent="0.25">
      <c r="D4303" s="69"/>
    </row>
    <row r="4304" spans="4:4" x14ac:dyDescent="0.25">
      <c r="D4304" s="69"/>
    </row>
    <row r="4305" spans="4:4" x14ac:dyDescent="0.25">
      <c r="D4305" s="69"/>
    </row>
    <row r="4306" spans="4:4" x14ac:dyDescent="0.25">
      <c r="D4306" s="69"/>
    </row>
    <row r="4307" spans="4:4" x14ac:dyDescent="0.25">
      <c r="D4307" s="69"/>
    </row>
    <row r="4308" spans="4:4" x14ac:dyDescent="0.25">
      <c r="D4308" s="69"/>
    </row>
    <row r="4309" spans="4:4" x14ac:dyDescent="0.25">
      <c r="D4309" s="69"/>
    </row>
    <row r="4310" spans="4:4" x14ac:dyDescent="0.25">
      <c r="D4310" s="69"/>
    </row>
    <row r="4311" spans="4:4" x14ac:dyDescent="0.25">
      <c r="D4311" s="69"/>
    </row>
    <row r="4312" spans="4:4" x14ac:dyDescent="0.25">
      <c r="D4312" s="69"/>
    </row>
    <row r="4313" spans="4:4" x14ac:dyDescent="0.25">
      <c r="D4313" s="69"/>
    </row>
    <row r="4314" spans="4:4" x14ac:dyDescent="0.25">
      <c r="D4314" s="69"/>
    </row>
    <row r="4315" spans="4:4" x14ac:dyDescent="0.25">
      <c r="D4315" s="69"/>
    </row>
    <row r="4316" spans="4:4" x14ac:dyDescent="0.25">
      <c r="D4316" s="69"/>
    </row>
    <row r="4317" spans="4:4" x14ac:dyDescent="0.25">
      <c r="D4317" s="69"/>
    </row>
    <row r="4318" spans="4:4" x14ac:dyDescent="0.25">
      <c r="D4318" s="69"/>
    </row>
    <row r="4319" spans="4:4" x14ac:dyDescent="0.25">
      <c r="D4319" s="69"/>
    </row>
    <row r="4320" spans="4:4" x14ac:dyDescent="0.25">
      <c r="D4320" s="69"/>
    </row>
    <row r="4321" spans="4:4" x14ac:dyDescent="0.25">
      <c r="D4321" s="69"/>
    </row>
    <row r="4322" spans="4:4" x14ac:dyDescent="0.25">
      <c r="D4322" s="69"/>
    </row>
    <row r="4323" spans="4:4" x14ac:dyDescent="0.25">
      <c r="D4323" s="69"/>
    </row>
    <row r="4324" spans="4:4" x14ac:dyDescent="0.25">
      <c r="D4324" s="69"/>
    </row>
    <row r="4325" spans="4:4" x14ac:dyDescent="0.25">
      <c r="D4325" s="69"/>
    </row>
    <row r="4326" spans="4:4" x14ac:dyDescent="0.25">
      <c r="D4326" s="69"/>
    </row>
    <row r="4327" spans="4:4" x14ac:dyDescent="0.25">
      <c r="D4327" s="69"/>
    </row>
    <row r="4328" spans="4:4" x14ac:dyDescent="0.25">
      <c r="D4328" s="69"/>
    </row>
    <row r="4329" spans="4:4" x14ac:dyDescent="0.25">
      <c r="D4329" s="69"/>
    </row>
    <row r="4330" spans="4:4" x14ac:dyDescent="0.25">
      <c r="D4330" s="69"/>
    </row>
    <row r="4331" spans="4:4" x14ac:dyDescent="0.25">
      <c r="D4331" s="69"/>
    </row>
    <row r="4332" spans="4:4" x14ac:dyDescent="0.25">
      <c r="D4332" s="69"/>
    </row>
    <row r="4333" spans="4:4" x14ac:dyDescent="0.25">
      <c r="D4333" s="69"/>
    </row>
    <row r="4334" spans="4:4" x14ac:dyDescent="0.25">
      <c r="D4334" s="69"/>
    </row>
    <row r="4335" spans="4:4" x14ac:dyDescent="0.25">
      <c r="D4335" s="69"/>
    </row>
    <row r="4336" spans="4:4" x14ac:dyDescent="0.25">
      <c r="D4336" s="69"/>
    </row>
    <row r="4337" spans="4:4" x14ac:dyDescent="0.25">
      <c r="D4337" s="69"/>
    </row>
    <row r="4338" spans="4:4" x14ac:dyDescent="0.25">
      <c r="D4338" s="69"/>
    </row>
    <row r="4339" spans="4:4" x14ac:dyDescent="0.25">
      <c r="D4339" s="69"/>
    </row>
    <row r="4340" spans="4:4" x14ac:dyDescent="0.25">
      <c r="D4340" s="69"/>
    </row>
    <row r="4341" spans="4:4" x14ac:dyDescent="0.25">
      <c r="D4341" s="69"/>
    </row>
    <row r="4342" spans="4:4" x14ac:dyDescent="0.25">
      <c r="D4342" s="69"/>
    </row>
    <row r="4343" spans="4:4" x14ac:dyDescent="0.25">
      <c r="D4343" s="69"/>
    </row>
    <row r="4344" spans="4:4" x14ac:dyDescent="0.25">
      <c r="D4344" s="69"/>
    </row>
    <row r="4345" spans="4:4" x14ac:dyDescent="0.25">
      <c r="D4345" s="69"/>
    </row>
    <row r="4346" spans="4:4" x14ac:dyDescent="0.25">
      <c r="D4346" s="69"/>
    </row>
    <row r="4347" spans="4:4" x14ac:dyDescent="0.25">
      <c r="D4347" s="69"/>
    </row>
    <row r="4348" spans="4:4" x14ac:dyDescent="0.25">
      <c r="D4348" s="69"/>
    </row>
    <row r="4349" spans="4:4" x14ac:dyDescent="0.25">
      <c r="D4349" s="69"/>
    </row>
    <row r="4350" spans="4:4" x14ac:dyDescent="0.25">
      <c r="D4350" s="69"/>
    </row>
    <row r="4351" spans="4:4" x14ac:dyDescent="0.25">
      <c r="D4351" s="69"/>
    </row>
    <row r="4352" spans="4:4" x14ac:dyDescent="0.25">
      <c r="D4352" s="69"/>
    </row>
    <row r="4353" spans="4:4" x14ac:dyDescent="0.25">
      <c r="D4353" s="69"/>
    </row>
    <row r="4354" spans="4:4" x14ac:dyDescent="0.25">
      <c r="D4354" s="69"/>
    </row>
    <row r="4355" spans="4:4" x14ac:dyDescent="0.25">
      <c r="D4355" s="69"/>
    </row>
    <row r="4356" spans="4:4" x14ac:dyDescent="0.25">
      <c r="D4356" s="69"/>
    </row>
    <row r="4357" spans="4:4" x14ac:dyDescent="0.25">
      <c r="D4357" s="69"/>
    </row>
    <row r="4358" spans="4:4" x14ac:dyDescent="0.25">
      <c r="D4358" s="69"/>
    </row>
    <row r="4359" spans="4:4" x14ac:dyDescent="0.25">
      <c r="D4359" s="69"/>
    </row>
    <row r="4360" spans="4:4" x14ac:dyDescent="0.25">
      <c r="D4360" s="69"/>
    </row>
    <row r="4361" spans="4:4" x14ac:dyDescent="0.25">
      <c r="D4361" s="69"/>
    </row>
    <row r="4362" spans="4:4" x14ac:dyDescent="0.25">
      <c r="D4362" s="69"/>
    </row>
    <row r="4363" spans="4:4" x14ac:dyDescent="0.25">
      <c r="D4363" s="69"/>
    </row>
    <row r="4364" spans="4:4" x14ac:dyDescent="0.25">
      <c r="D4364" s="69"/>
    </row>
    <row r="4365" spans="4:4" x14ac:dyDescent="0.25">
      <c r="D4365" s="69"/>
    </row>
    <row r="4366" spans="4:4" x14ac:dyDescent="0.25">
      <c r="D4366" s="69"/>
    </row>
    <row r="4367" spans="4:4" x14ac:dyDescent="0.25">
      <c r="D4367" s="69"/>
    </row>
    <row r="4368" spans="4:4" x14ac:dyDescent="0.25">
      <c r="D4368" s="69"/>
    </row>
    <row r="4369" spans="4:4" x14ac:dyDescent="0.25">
      <c r="D4369" s="69"/>
    </row>
    <row r="4370" spans="4:4" x14ac:dyDescent="0.25">
      <c r="D4370" s="69"/>
    </row>
    <row r="4371" spans="4:4" x14ac:dyDescent="0.25">
      <c r="D4371" s="69"/>
    </row>
    <row r="4372" spans="4:4" x14ac:dyDescent="0.25">
      <c r="D4372" s="69"/>
    </row>
    <row r="4373" spans="4:4" x14ac:dyDescent="0.25">
      <c r="D4373" s="69"/>
    </row>
    <row r="4374" spans="4:4" x14ac:dyDescent="0.25">
      <c r="D4374" s="69"/>
    </row>
    <row r="4375" spans="4:4" x14ac:dyDescent="0.25">
      <c r="D4375" s="69"/>
    </row>
    <row r="4376" spans="4:4" x14ac:dyDescent="0.25">
      <c r="D4376" s="69"/>
    </row>
    <row r="4377" spans="4:4" x14ac:dyDescent="0.25">
      <c r="D4377" s="69"/>
    </row>
    <row r="4378" spans="4:4" x14ac:dyDescent="0.25">
      <c r="D4378" s="69"/>
    </row>
    <row r="4379" spans="4:4" x14ac:dyDescent="0.25">
      <c r="D4379" s="69"/>
    </row>
    <row r="4380" spans="4:4" x14ac:dyDescent="0.25">
      <c r="D4380" s="69"/>
    </row>
    <row r="4381" spans="4:4" x14ac:dyDescent="0.25">
      <c r="D4381" s="69"/>
    </row>
    <row r="4382" spans="4:4" x14ac:dyDescent="0.25">
      <c r="D4382" s="69"/>
    </row>
    <row r="4383" spans="4:4" x14ac:dyDescent="0.25">
      <c r="D4383" s="69"/>
    </row>
    <row r="4384" spans="4:4" x14ac:dyDescent="0.25">
      <c r="D4384" s="69"/>
    </row>
    <row r="4385" spans="4:4" x14ac:dyDescent="0.25">
      <c r="D4385" s="69"/>
    </row>
    <row r="4386" spans="4:4" x14ac:dyDescent="0.25">
      <c r="D4386" s="69"/>
    </row>
    <row r="4387" spans="4:4" x14ac:dyDescent="0.25">
      <c r="D4387" s="69"/>
    </row>
    <row r="4388" spans="4:4" x14ac:dyDescent="0.25">
      <c r="D4388" s="69"/>
    </row>
    <row r="4389" spans="4:4" x14ac:dyDescent="0.25">
      <c r="D4389" s="69"/>
    </row>
    <row r="4390" spans="4:4" x14ac:dyDescent="0.25">
      <c r="D4390" s="69"/>
    </row>
    <row r="4391" spans="4:4" x14ac:dyDescent="0.25">
      <c r="D4391" s="69"/>
    </row>
    <row r="4392" spans="4:4" x14ac:dyDescent="0.25">
      <c r="D4392" s="69"/>
    </row>
    <row r="4393" spans="4:4" x14ac:dyDescent="0.25">
      <c r="D4393" s="69"/>
    </row>
    <row r="4394" spans="4:4" x14ac:dyDescent="0.25">
      <c r="D4394" s="69"/>
    </row>
    <row r="4395" spans="4:4" x14ac:dyDescent="0.25">
      <c r="D4395" s="69"/>
    </row>
    <row r="4396" spans="4:4" x14ac:dyDescent="0.25">
      <c r="D4396" s="69"/>
    </row>
    <row r="4397" spans="4:4" x14ac:dyDescent="0.25">
      <c r="D4397" s="69"/>
    </row>
    <row r="4398" spans="4:4" x14ac:dyDescent="0.25">
      <c r="D4398" s="69"/>
    </row>
    <row r="4399" spans="4:4" x14ac:dyDescent="0.25">
      <c r="D4399" s="69"/>
    </row>
    <row r="4400" spans="4:4" x14ac:dyDescent="0.25">
      <c r="D4400" s="69"/>
    </row>
    <row r="4401" spans="4:4" x14ac:dyDescent="0.25">
      <c r="D4401" s="69"/>
    </row>
    <row r="4402" spans="4:4" x14ac:dyDescent="0.25">
      <c r="D4402" s="69"/>
    </row>
    <row r="4403" spans="4:4" x14ac:dyDescent="0.25">
      <c r="D4403" s="69"/>
    </row>
    <row r="4404" spans="4:4" x14ac:dyDescent="0.25">
      <c r="D4404" s="69"/>
    </row>
    <row r="4405" spans="4:4" x14ac:dyDescent="0.25">
      <c r="D4405" s="69"/>
    </row>
    <row r="4406" spans="4:4" x14ac:dyDescent="0.25">
      <c r="D4406" s="69"/>
    </row>
    <row r="4407" spans="4:4" x14ac:dyDescent="0.25">
      <c r="D4407" s="69"/>
    </row>
    <row r="4408" spans="4:4" x14ac:dyDescent="0.25">
      <c r="D4408" s="69"/>
    </row>
    <row r="4409" spans="4:4" x14ac:dyDescent="0.25">
      <c r="D4409" s="69"/>
    </row>
    <row r="4410" spans="4:4" x14ac:dyDescent="0.25">
      <c r="D4410" s="69"/>
    </row>
    <row r="4411" spans="4:4" x14ac:dyDescent="0.25">
      <c r="D4411" s="69"/>
    </row>
    <row r="4412" spans="4:4" x14ac:dyDescent="0.25">
      <c r="D4412" s="69"/>
    </row>
    <row r="4413" spans="4:4" x14ac:dyDescent="0.25">
      <c r="D4413" s="69"/>
    </row>
    <row r="4414" spans="4:4" x14ac:dyDescent="0.25">
      <c r="D4414" s="69"/>
    </row>
    <row r="4415" spans="4:4" x14ac:dyDescent="0.25">
      <c r="D4415" s="69"/>
    </row>
    <row r="4416" spans="4:4" x14ac:dyDescent="0.25">
      <c r="D4416" s="69"/>
    </row>
  </sheetData>
  <sheetProtection sort="0" autoFilter="0" pivotTables="0"/>
  <protectedRanges>
    <protectedRange sqref="B87:B140 B142:B168 C87:E168" name="Intervalo1"/>
    <protectedRange sqref="G87:G653" name="Intervalo2"/>
    <protectedRange sqref="B54:E86" name="Intervalo1_2"/>
    <protectedRange sqref="G3:G86" name="Intervalo2_1"/>
    <protectedRange sqref="B3:E53" name="Intervalo1_1_1"/>
  </protectedRanges>
  <autoFilter ref="A2:G2" xr:uid="{00000000-0009-0000-0000-000001000000}">
    <sortState xmlns:xlrd2="http://schemas.microsoft.com/office/spreadsheetml/2017/richdata2" ref="A3:G642">
      <sortCondition ref="A2"/>
    </sortState>
  </autoFilter>
  <sortState xmlns:xlrd2="http://schemas.microsoft.com/office/spreadsheetml/2017/richdata2" ref="I3:I12">
    <sortCondition ref="I3"/>
  </sortState>
  <mergeCells count="1">
    <mergeCell ref="A1:G1"/>
  </mergeCells>
  <phoneticPr fontId="14" type="noConversion"/>
  <dataValidations count="1">
    <dataValidation type="list" allowBlank="1" showInputMessage="1" showErrorMessage="1" sqref="D635:D4416 D3:D633" xr:uid="{00000000-0002-0000-0100-000000000000}">
      <formula1>UNIDADE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theme="0"/>
  </sheetPr>
  <dimension ref="A1:F283"/>
  <sheetViews>
    <sheetView zoomScale="75" zoomScaleNormal="75" zoomScalePageLayoutView="130" workbookViewId="0">
      <pane ySplit="2" topLeftCell="A3" activePane="bottomLeft" state="frozen"/>
      <selection pane="bottomLeft" sqref="A1:F1"/>
    </sheetView>
  </sheetViews>
  <sheetFormatPr defaultColWidth="8.85546875" defaultRowHeight="15" x14ac:dyDescent="0.25"/>
  <cols>
    <col min="1" max="1" width="11.7109375" bestFit="1" customWidth="1"/>
    <col min="2" max="2" width="68.7109375" customWidth="1"/>
    <col min="3" max="3" width="9.7109375" bestFit="1" customWidth="1"/>
    <col min="4" max="4" width="16" bestFit="1" customWidth="1"/>
    <col min="5" max="5" width="19.5703125" bestFit="1" customWidth="1"/>
    <col min="6" max="6" width="10.5703125" bestFit="1" customWidth="1"/>
  </cols>
  <sheetData>
    <row r="1" spans="1:6" ht="21" x14ac:dyDescent="0.25">
      <c r="A1" s="315" t="s">
        <v>167</v>
      </c>
      <c r="B1" s="315"/>
      <c r="C1" s="315"/>
      <c r="D1" s="315"/>
      <c r="E1" s="315"/>
      <c r="F1" s="315"/>
    </row>
    <row r="2" spans="1:6" ht="15.75" thickBot="1" x14ac:dyDescent="0.3">
      <c r="A2" s="149" t="s">
        <v>62</v>
      </c>
      <c r="B2" s="155" t="s">
        <v>48</v>
      </c>
      <c r="C2" s="156" t="s">
        <v>49</v>
      </c>
      <c r="D2" s="157" t="s">
        <v>50</v>
      </c>
      <c r="E2" s="158" t="s">
        <v>51</v>
      </c>
      <c r="F2" s="159" t="s">
        <v>52</v>
      </c>
    </row>
    <row r="3" spans="1:6" x14ac:dyDescent="0.25">
      <c r="A3" s="52">
        <v>1</v>
      </c>
      <c r="B3" s="53" t="s">
        <v>177</v>
      </c>
      <c r="C3" s="51" t="s">
        <v>71</v>
      </c>
      <c r="D3" s="57">
        <v>55</v>
      </c>
      <c r="E3" s="57">
        <v>75</v>
      </c>
      <c r="F3" s="154">
        <f>IF(E3="","",((E3-D3)/E3))</f>
        <v>0.26666666666666666</v>
      </c>
    </row>
    <row r="4" spans="1:6" x14ac:dyDescent="0.25">
      <c r="A4" s="52">
        <v>2</v>
      </c>
      <c r="B4" s="53" t="s">
        <v>178</v>
      </c>
      <c r="C4" s="51"/>
      <c r="D4" s="57">
        <v>55</v>
      </c>
      <c r="E4" s="57">
        <v>80</v>
      </c>
      <c r="F4" s="154">
        <f t="shared" ref="F4:F67" si="0">IF(E4="","",((E4-D4)/E4))</f>
        <v>0.3125</v>
      </c>
    </row>
    <row r="5" spans="1:6" x14ac:dyDescent="0.25">
      <c r="A5" s="52">
        <v>3</v>
      </c>
      <c r="B5" s="53" t="s">
        <v>179</v>
      </c>
      <c r="C5" s="51"/>
      <c r="D5" s="57">
        <v>92</v>
      </c>
      <c r="E5" s="57">
        <v>130</v>
      </c>
      <c r="F5" s="154">
        <f t="shared" si="0"/>
        <v>0.29230769230769232</v>
      </c>
    </row>
    <row r="6" spans="1:6" x14ac:dyDescent="0.25">
      <c r="A6" s="52">
        <v>4</v>
      </c>
      <c r="B6" s="53" t="s">
        <v>180</v>
      </c>
      <c r="C6" s="51"/>
      <c r="D6" s="57">
        <v>155.94</v>
      </c>
      <c r="E6" s="57">
        <v>200</v>
      </c>
      <c r="F6" s="154">
        <f t="shared" si="0"/>
        <v>0.22030000000000002</v>
      </c>
    </row>
    <row r="7" spans="1:6" x14ac:dyDescent="0.25">
      <c r="A7" s="52">
        <v>5</v>
      </c>
      <c r="B7" s="53" t="s">
        <v>181</v>
      </c>
      <c r="C7" s="51"/>
      <c r="D7" s="57">
        <v>51.54</v>
      </c>
      <c r="E7" s="57">
        <v>81</v>
      </c>
      <c r="F7" s="154">
        <f t="shared" si="0"/>
        <v>0.3637037037037037</v>
      </c>
    </row>
    <row r="8" spans="1:6" x14ac:dyDescent="0.25">
      <c r="A8" s="52">
        <v>6</v>
      </c>
      <c r="B8" s="53" t="s">
        <v>182</v>
      </c>
      <c r="C8" s="51"/>
      <c r="D8" s="57">
        <v>52</v>
      </c>
      <c r="E8" s="57">
        <v>80</v>
      </c>
      <c r="F8" s="154">
        <f t="shared" si="0"/>
        <v>0.35</v>
      </c>
    </row>
    <row r="9" spans="1:6" x14ac:dyDescent="0.25">
      <c r="A9" s="52">
        <v>7</v>
      </c>
      <c r="B9" s="53" t="s">
        <v>183</v>
      </c>
      <c r="C9" s="51"/>
      <c r="D9" s="57">
        <v>52</v>
      </c>
      <c r="E9" s="57">
        <v>80</v>
      </c>
      <c r="F9" s="154">
        <f t="shared" si="0"/>
        <v>0.35</v>
      </c>
    </row>
    <row r="10" spans="1:6" x14ac:dyDescent="0.25">
      <c r="A10" s="52">
        <v>8</v>
      </c>
      <c r="B10" s="53" t="s">
        <v>184</v>
      </c>
      <c r="C10" s="51"/>
      <c r="D10" s="57">
        <v>52</v>
      </c>
      <c r="E10" s="57">
        <v>80</v>
      </c>
      <c r="F10" s="154">
        <f t="shared" si="0"/>
        <v>0.35</v>
      </c>
    </row>
    <row r="11" spans="1:6" x14ac:dyDescent="0.25">
      <c r="A11" s="52">
        <v>9</v>
      </c>
      <c r="B11" s="54" t="s">
        <v>185</v>
      </c>
      <c r="C11" s="51"/>
      <c r="D11" s="65"/>
      <c r="E11" s="58">
        <v>70</v>
      </c>
      <c r="F11" s="154">
        <f t="shared" si="0"/>
        <v>1</v>
      </c>
    </row>
    <row r="12" spans="1:6" x14ac:dyDescent="0.25">
      <c r="A12" s="52">
        <v>10</v>
      </c>
      <c r="B12" s="53" t="s">
        <v>186</v>
      </c>
      <c r="C12" s="51"/>
      <c r="D12" s="57">
        <v>91.74</v>
      </c>
      <c r="E12" s="57">
        <v>130</v>
      </c>
      <c r="F12" s="154">
        <f t="shared" si="0"/>
        <v>0.29430769230769233</v>
      </c>
    </row>
    <row r="13" spans="1:6" x14ac:dyDescent="0.25">
      <c r="A13" s="52">
        <v>11</v>
      </c>
      <c r="B13" s="53" t="s">
        <v>187</v>
      </c>
      <c r="C13" s="51"/>
      <c r="D13" s="57">
        <v>80</v>
      </c>
      <c r="E13" s="57">
        <v>120</v>
      </c>
      <c r="F13" s="154">
        <f t="shared" si="0"/>
        <v>0.33333333333333331</v>
      </c>
    </row>
    <row r="14" spans="1:6" x14ac:dyDescent="0.25">
      <c r="A14" s="52">
        <v>12</v>
      </c>
      <c r="B14" s="53"/>
      <c r="C14" s="51"/>
      <c r="D14" s="57"/>
      <c r="E14" s="57"/>
      <c r="F14" s="154" t="str">
        <f t="shared" si="0"/>
        <v/>
      </c>
    </row>
    <row r="15" spans="1:6" x14ac:dyDescent="0.25">
      <c r="A15" s="52">
        <v>13</v>
      </c>
      <c r="B15" s="54"/>
      <c r="C15" s="51"/>
      <c r="D15" s="58"/>
      <c r="E15" s="58"/>
      <c r="F15" s="154" t="str">
        <f t="shared" si="0"/>
        <v/>
      </c>
    </row>
    <row r="16" spans="1:6" x14ac:dyDescent="0.25">
      <c r="A16" s="52">
        <v>14</v>
      </c>
      <c r="B16" s="53"/>
      <c r="C16" s="51"/>
      <c r="D16" s="57"/>
      <c r="E16" s="57"/>
      <c r="F16" s="154" t="str">
        <f t="shared" si="0"/>
        <v/>
      </c>
    </row>
    <row r="17" spans="1:6" x14ac:dyDescent="0.25">
      <c r="A17" s="52">
        <v>15</v>
      </c>
      <c r="B17" s="53"/>
      <c r="C17" s="51"/>
      <c r="D17" s="57"/>
      <c r="E17" s="57"/>
      <c r="F17" s="154" t="str">
        <f t="shared" si="0"/>
        <v/>
      </c>
    </row>
    <row r="18" spans="1:6" x14ac:dyDescent="0.25">
      <c r="A18" s="52">
        <v>16</v>
      </c>
      <c r="B18" s="53"/>
      <c r="C18" s="51"/>
      <c r="D18" s="57"/>
      <c r="E18" s="57"/>
      <c r="F18" s="154" t="str">
        <f t="shared" si="0"/>
        <v/>
      </c>
    </row>
    <row r="19" spans="1:6" x14ac:dyDescent="0.25">
      <c r="A19" s="52">
        <v>17</v>
      </c>
      <c r="B19" s="53"/>
      <c r="C19" s="51"/>
      <c r="D19" s="57"/>
      <c r="E19" s="57"/>
      <c r="F19" s="154" t="str">
        <f t="shared" si="0"/>
        <v/>
      </c>
    </row>
    <row r="20" spans="1:6" x14ac:dyDescent="0.25">
      <c r="A20" s="52">
        <v>18</v>
      </c>
      <c r="B20" s="53"/>
      <c r="C20" s="51"/>
      <c r="D20" s="57"/>
      <c r="E20" s="57"/>
      <c r="F20" s="154" t="str">
        <f t="shared" si="0"/>
        <v/>
      </c>
    </row>
    <row r="21" spans="1:6" x14ac:dyDescent="0.25">
      <c r="A21" s="52">
        <v>19</v>
      </c>
      <c r="B21" s="53"/>
      <c r="C21" s="51"/>
      <c r="D21" s="57"/>
      <c r="E21" s="57"/>
      <c r="F21" s="154" t="str">
        <f t="shared" si="0"/>
        <v/>
      </c>
    </row>
    <row r="22" spans="1:6" x14ac:dyDescent="0.25">
      <c r="A22" s="52">
        <v>20</v>
      </c>
      <c r="B22" s="53"/>
      <c r="C22" s="51"/>
      <c r="D22" s="57"/>
      <c r="E22" s="57"/>
      <c r="F22" s="154" t="str">
        <f t="shared" si="0"/>
        <v/>
      </c>
    </row>
    <row r="23" spans="1:6" x14ac:dyDescent="0.25">
      <c r="A23" s="52">
        <v>21</v>
      </c>
      <c r="B23" s="53"/>
      <c r="C23" s="51"/>
      <c r="D23" s="57"/>
      <c r="E23" s="57"/>
      <c r="F23" s="154" t="str">
        <f t="shared" si="0"/>
        <v/>
      </c>
    </row>
    <row r="24" spans="1:6" x14ac:dyDescent="0.25">
      <c r="A24" s="52">
        <v>22</v>
      </c>
      <c r="B24" s="53"/>
      <c r="C24" s="51"/>
      <c r="D24" s="57"/>
      <c r="E24" s="57"/>
      <c r="F24" s="154" t="str">
        <f t="shared" si="0"/>
        <v/>
      </c>
    </row>
    <row r="25" spans="1:6" x14ac:dyDescent="0.25">
      <c r="A25" s="52">
        <v>23</v>
      </c>
      <c r="B25" s="53"/>
      <c r="C25" s="51"/>
      <c r="D25" s="57"/>
      <c r="E25" s="57"/>
      <c r="F25" s="154" t="str">
        <f t="shared" si="0"/>
        <v/>
      </c>
    </row>
    <row r="26" spans="1:6" x14ac:dyDescent="0.25">
      <c r="A26" s="52">
        <v>24</v>
      </c>
      <c r="B26" s="53"/>
      <c r="C26" s="51"/>
      <c r="D26" s="57"/>
      <c r="E26" s="57"/>
      <c r="F26" s="154" t="str">
        <f t="shared" si="0"/>
        <v/>
      </c>
    </row>
    <row r="27" spans="1:6" x14ac:dyDescent="0.25">
      <c r="A27" s="52">
        <v>25</v>
      </c>
      <c r="B27" s="53"/>
      <c r="C27" s="51"/>
      <c r="D27" s="57"/>
      <c r="E27" s="57"/>
      <c r="F27" s="154" t="str">
        <f t="shared" si="0"/>
        <v/>
      </c>
    </row>
    <row r="28" spans="1:6" x14ac:dyDescent="0.25">
      <c r="A28" s="52">
        <v>26</v>
      </c>
      <c r="B28" s="53"/>
      <c r="C28" s="51"/>
      <c r="D28" s="57"/>
      <c r="E28" s="57"/>
      <c r="F28" s="154" t="str">
        <f t="shared" si="0"/>
        <v/>
      </c>
    </row>
    <row r="29" spans="1:6" x14ac:dyDescent="0.25">
      <c r="A29" s="52">
        <v>27</v>
      </c>
      <c r="B29" s="53"/>
      <c r="C29" s="51"/>
      <c r="D29" s="57"/>
      <c r="E29" s="57"/>
      <c r="F29" s="154" t="str">
        <f t="shared" si="0"/>
        <v/>
      </c>
    </row>
    <row r="30" spans="1:6" x14ac:dyDescent="0.25">
      <c r="A30" s="52">
        <v>28</v>
      </c>
      <c r="B30" s="53"/>
      <c r="C30" s="51"/>
      <c r="D30" s="57"/>
      <c r="E30" s="57"/>
      <c r="F30" s="154" t="str">
        <f t="shared" si="0"/>
        <v/>
      </c>
    </row>
    <row r="31" spans="1:6" x14ac:dyDescent="0.25">
      <c r="A31" s="52">
        <v>29</v>
      </c>
      <c r="B31" s="53"/>
      <c r="C31" s="51"/>
      <c r="D31" s="57"/>
      <c r="E31" s="57"/>
      <c r="F31" s="154" t="str">
        <f t="shared" si="0"/>
        <v/>
      </c>
    </row>
    <row r="32" spans="1:6" x14ac:dyDescent="0.25">
      <c r="A32" s="52">
        <v>30</v>
      </c>
      <c r="B32" s="53"/>
      <c r="C32" s="51"/>
      <c r="D32" s="57"/>
      <c r="E32" s="57"/>
      <c r="F32" s="154" t="str">
        <f t="shared" si="0"/>
        <v/>
      </c>
    </row>
    <row r="33" spans="1:6" x14ac:dyDescent="0.25">
      <c r="A33" s="52">
        <v>31</v>
      </c>
      <c r="B33" s="53"/>
      <c r="C33" s="51"/>
      <c r="D33" s="57"/>
      <c r="E33" s="57"/>
      <c r="F33" s="154" t="str">
        <f t="shared" si="0"/>
        <v/>
      </c>
    </row>
    <row r="34" spans="1:6" x14ac:dyDescent="0.25">
      <c r="A34" s="52">
        <v>32</v>
      </c>
      <c r="B34" s="53"/>
      <c r="C34" s="51"/>
      <c r="D34" s="57"/>
      <c r="E34" s="57"/>
      <c r="F34" s="154" t="str">
        <f t="shared" si="0"/>
        <v/>
      </c>
    </row>
    <row r="35" spans="1:6" x14ac:dyDescent="0.25">
      <c r="A35" s="52">
        <v>33</v>
      </c>
      <c r="B35" s="53"/>
      <c r="C35" s="51"/>
      <c r="D35" s="57"/>
      <c r="E35" s="57"/>
      <c r="F35" s="154" t="str">
        <f t="shared" si="0"/>
        <v/>
      </c>
    </row>
    <row r="36" spans="1:6" x14ac:dyDescent="0.25">
      <c r="A36" s="52">
        <v>34</v>
      </c>
      <c r="B36" s="53"/>
      <c r="C36" s="51"/>
      <c r="D36" s="57"/>
      <c r="E36" s="57"/>
      <c r="F36" s="154" t="str">
        <f t="shared" si="0"/>
        <v/>
      </c>
    </row>
    <row r="37" spans="1:6" x14ac:dyDescent="0.25">
      <c r="A37" s="52">
        <v>35</v>
      </c>
      <c r="B37" s="53"/>
      <c r="C37" s="51"/>
      <c r="D37" s="57"/>
      <c r="E37" s="57"/>
      <c r="F37" s="154" t="str">
        <f t="shared" si="0"/>
        <v/>
      </c>
    </row>
    <row r="38" spans="1:6" x14ac:dyDescent="0.25">
      <c r="A38" s="52">
        <v>36</v>
      </c>
      <c r="B38" s="53"/>
      <c r="C38" s="51"/>
      <c r="D38" s="57"/>
      <c r="E38" s="57"/>
      <c r="F38" s="154" t="str">
        <f t="shared" si="0"/>
        <v/>
      </c>
    </row>
    <row r="39" spans="1:6" x14ac:dyDescent="0.25">
      <c r="A39" s="52">
        <v>37</v>
      </c>
      <c r="B39" s="53"/>
      <c r="C39" s="51"/>
      <c r="D39" s="57"/>
      <c r="E39" s="57"/>
      <c r="F39" s="154" t="str">
        <f t="shared" si="0"/>
        <v/>
      </c>
    </row>
    <row r="40" spans="1:6" x14ac:dyDescent="0.25">
      <c r="A40" s="52">
        <v>38</v>
      </c>
      <c r="B40" s="53"/>
      <c r="C40" s="51"/>
      <c r="D40" s="57"/>
      <c r="E40" s="57"/>
      <c r="F40" s="154" t="str">
        <f t="shared" si="0"/>
        <v/>
      </c>
    </row>
    <row r="41" spans="1:6" x14ac:dyDescent="0.25">
      <c r="A41" s="52">
        <v>39</v>
      </c>
      <c r="B41" s="53"/>
      <c r="C41" s="51"/>
      <c r="D41" s="57"/>
      <c r="E41" s="57"/>
      <c r="F41" s="154" t="str">
        <f t="shared" si="0"/>
        <v/>
      </c>
    </row>
    <row r="42" spans="1:6" x14ac:dyDescent="0.25">
      <c r="A42" s="52">
        <v>40</v>
      </c>
      <c r="B42" s="53"/>
      <c r="C42" s="51"/>
      <c r="D42" s="57"/>
      <c r="E42" s="57"/>
      <c r="F42" s="154" t="str">
        <f t="shared" si="0"/>
        <v/>
      </c>
    </row>
    <row r="43" spans="1:6" x14ac:dyDescent="0.25">
      <c r="A43" s="52">
        <v>41</v>
      </c>
      <c r="B43" s="53"/>
      <c r="C43" s="51"/>
      <c r="D43" s="57"/>
      <c r="E43" s="57"/>
      <c r="F43" s="154" t="str">
        <f t="shared" si="0"/>
        <v/>
      </c>
    </row>
    <row r="44" spans="1:6" x14ac:dyDescent="0.25">
      <c r="A44" s="52">
        <v>42</v>
      </c>
      <c r="B44" s="53"/>
      <c r="C44" s="51"/>
      <c r="D44" s="57"/>
      <c r="E44" s="57"/>
      <c r="F44" s="154" t="str">
        <f t="shared" si="0"/>
        <v/>
      </c>
    </row>
    <row r="45" spans="1:6" x14ac:dyDescent="0.25">
      <c r="A45" s="52">
        <v>43</v>
      </c>
      <c r="B45" s="53"/>
      <c r="C45" s="51"/>
      <c r="D45" s="57"/>
      <c r="E45" s="57"/>
      <c r="F45" s="154" t="str">
        <f t="shared" si="0"/>
        <v/>
      </c>
    </row>
    <row r="46" spans="1:6" x14ac:dyDescent="0.25">
      <c r="A46" s="52">
        <v>44</v>
      </c>
      <c r="B46" s="53"/>
      <c r="C46" s="51"/>
      <c r="D46" s="57"/>
      <c r="E46" s="57"/>
      <c r="F46" s="154" t="str">
        <f t="shared" si="0"/>
        <v/>
      </c>
    </row>
    <row r="47" spans="1:6" x14ac:dyDescent="0.25">
      <c r="A47" s="52">
        <v>45</v>
      </c>
      <c r="B47" s="53"/>
      <c r="C47" s="51"/>
      <c r="D47" s="57"/>
      <c r="E47" s="57"/>
      <c r="F47" s="154" t="str">
        <f t="shared" si="0"/>
        <v/>
      </c>
    </row>
    <row r="48" spans="1:6" x14ac:dyDescent="0.25">
      <c r="A48" s="52">
        <v>46</v>
      </c>
      <c r="B48" s="53"/>
      <c r="C48" s="51"/>
      <c r="D48" s="57"/>
      <c r="E48" s="57"/>
      <c r="F48" s="154" t="str">
        <f t="shared" si="0"/>
        <v/>
      </c>
    </row>
    <row r="49" spans="1:6" x14ac:dyDescent="0.25">
      <c r="A49" s="52">
        <v>47</v>
      </c>
      <c r="B49" s="53"/>
      <c r="C49" s="51"/>
      <c r="D49" s="57"/>
      <c r="E49" s="57"/>
      <c r="F49" s="154" t="str">
        <f t="shared" si="0"/>
        <v/>
      </c>
    </row>
    <row r="50" spans="1:6" x14ac:dyDescent="0.25">
      <c r="A50" s="52">
        <v>48</v>
      </c>
      <c r="B50" s="54"/>
      <c r="C50" s="55"/>
      <c r="D50" s="58"/>
      <c r="E50" s="58"/>
      <c r="F50" s="154" t="str">
        <f t="shared" si="0"/>
        <v/>
      </c>
    </row>
    <row r="51" spans="1:6" x14ac:dyDescent="0.25">
      <c r="A51" s="52">
        <v>49</v>
      </c>
      <c r="B51" s="53"/>
      <c r="C51" s="51"/>
      <c r="D51" s="57"/>
      <c r="E51" s="57"/>
      <c r="F51" s="154" t="str">
        <f t="shared" si="0"/>
        <v/>
      </c>
    </row>
    <row r="52" spans="1:6" x14ac:dyDescent="0.25">
      <c r="A52" s="52">
        <v>50</v>
      </c>
      <c r="B52" s="53"/>
      <c r="C52" s="51"/>
      <c r="D52" s="57"/>
      <c r="E52" s="57"/>
      <c r="F52" s="154" t="str">
        <f t="shared" si="0"/>
        <v/>
      </c>
    </row>
    <row r="53" spans="1:6" x14ac:dyDescent="0.25">
      <c r="A53" s="52">
        <v>51</v>
      </c>
      <c r="B53" s="53"/>
      <c r="C53" s="51"/>
      <c r="D53" s="57"/>
      <c r="E53" s="57"/>
      <c r="F53" s="154" t="str">
        <f t="shared" si="0"/>
        <v/>
      </c>
    </row>
    <row r="54" spans="1:6" x14ac:dyDescent="0.25">
      <c r="A54" s="52">
        <v>52</v>
      </c>
      <c r="B54" s="53"/>
      <c r="C54" s="51"/>
      <c r="D54" s="57"/>
      <c r="E54" s="57"/>
      <c r="F54" s="154" t="str">
        <f t="shared" si="0"/>
        <v/>
      </c>
    </row>
    <row r="55" spans="1:6" x14ac:dyDescent="0.25">
      <c r="A55" s="52">
        <v>53</v>
      </c>
      <c r="B55" s="53"/>
      <c r="C55" s="51"/>
      <c r="D55" s="57"/>
      <c r="E55" s="57"/>
      <c r="F55" s="154" t="str">
        <f t="shared" si="0"/>
        <v/>
      </c>
    </row>
    <row r="56" spans="1:6" x14ac:dyDescent="0.25">
      <c r="A56" s="52">
        <v>54</v>
      </c>
      <c r="B56" s="53"/>
      <c r="C56" s="51"/>
      <c r="D56" s="57"/>
      <c r="E56" s="57"/>
      <c r="F56" s="154" t="str">
        <f t="shared" si="0"/>
        <v/>
      </c>
    </row>
    <row r="57" spans="1:6" x14ac:dyDescent="0.25">
      <c r="A57" s="52">
        <v>55</v>
      </c>
      <c r="B57" s="53"/>
      <c r="C57" s="51"/>
      <c r="D57" s="57"/>
      <c r="E57" s="57"/>
      <c r="F57" s="154" t="str">
        <f t="shared" si="0"/>
        <v/>
      </c>
    </row>
    <row r="58" spans="1:6" x14ac:dyDescent="0.25">
      <c r="A58" s="52">
        <v>56</v>
      </c>
      <c r="B58" s="53"/>
      <c r="C58" s="51"/>
      <c r="D58" s="57"/>
      <c r="E58" s="57"/>
      <c r="F58" s="154" t="str">
        <f t="shared" si="0"/>
        <v/>
      </c>
    </row>
    <row r="59" spans="1:6" x14ac:dyDescent="0.25">
      <c r="A59" s="52">
        <v>57</v>
      </c>
      <c r="B59" s="53"/>
      <c r="C59" s="51"/>
      <c r="D59" s="57"/>
      <c r="E59" s="57"/>
      <c r="F59" s="154" t="str">
        <f t="shared" si="0"/>
        <v/>
      </c>
    </row>
    <row r="60" spans="1:6" x14ac:dyDescent="0.25">
      <c r="A60" s="52">
        <v>58</v>
      </c>
      <c r="B60" s="53"/>
      <c r="C60" s="51"/>
      <c r="D60" s="57"/>
      <c r="E60" s="57"/>
      <c r="F60" s="154" t="str">
        <f t="shared" si="0"/>
        <v/>
      </c>
    </row>
    <row r="61" spans="1:6" x14ac:dyDescent="0.25">
      <c r="A61" s="52">
        <v>59</v>
      </c>
      <c r="B61" s="53"/>
      <c r="C61" s="51"/>
      <c r="D61" s="57"/>
      <c r="E61" s="57"/>
      <c r="F61" s="154" t="str">
        <f t="shared" si="0"/>
        <v/>
      </c>
    </row>
    <row r="62" spans="1:6" x14ac:dyDescent="0.25">
      <c r="A62" s="52">
        <v>60</v>
      </c>
      <c r="B62" s="53"/>
      <c r="C62" s="51"/>
      <c r="D62" s="57"/>
      <c r="E62" s="57"/>
      <c r="F62" s="154" t="str">
        <f t="shared" si="0"/>
        <v/>
      </c>
    </row>
    <row r="63" spans="1:6" x14ac:dyDescent="0.25">
      <c r="A63" s="52">
        <v>61</v>
      </c>
      <c r="B63" s="53"/>
      <c r="C63" s="51"/>
      <c r="D63" s="57"/>
      <c r="E63" s="57"/>
      <c r="F63" s="154" t="str">
        <f t="shared" si="0"/>
        <v/>
      </c>
    </row>
    <row r="64" spans="1:6" x14ac:dyDescent="0.25">
      <c r="A64" s="52">
        <v>62</v>
      </c>
      <c r="B64" s="53"/>
      <c r="C64" s="51"/>
      <c r="D64" s="57"/>
      <c r="E64" s="57"/>
      <c r="F64" s="154" t="str">
        <f t="shared" si="0"/>
        <v/>
      </c>
    </row>
    <row r="65" spans="1:6" x14ac:dyDescent="0.25">
      <c r="A65" s="52">
        <v>63</v>
      </c>
      <c r="B65" s="53"/>
      <c r="C65" s="51"/>
      <c r="D65" s="57"/>
      <c r="E65" s="57"/>
      <c r="F65" s="154" t="str">
        <f t="shared" si="0"/>
        <v/>
      </c>
    </row>
    <row r="66" spans="1:6" x14ac:dyDescent="0.25">
      <c r="A66" s="52">
        <v>64</v>
      </c>
      <c r="B66" s="53"/>
      <c r="C66" s="51"/>
      <c r="D66" s="57"/>
      <c r="E66" s="57"/>
      <c r="F66" s="154" t="str">
        <f t="shared" si="0"/>
        <v/>
      </c>
    </row>
    <row r="67" spans="1:6" x14ac:dyDescent="0.25">
      <c r="A67" s="52">
        <v>65</v>
      </c>
      <c r="B67" s="53"/>
      <c r="C67" s="51"/>
      <c r="D67" s="57"/>
      <c r="E67" s="57"/>
      <c r="F67" s="154" t="str">
        <f t="shared" si="0"/>
        <v/>
      </c>
    </row>
    <row r="68" spans="1:6" x14ac:dyDescent="0.25">
      <c r="A68" s="52">
        <v>66</v>
      </c>
      <c r="B68" s="53"/>
      <c r="C68" s="51"/>
      <c r="D68" s="57"/>
      <c r="E68" s="57"/>
      <c r="F68" s="154" t="str">
        <f t="shared" ref="F68:F131" si="1">IF(E68="","",((E68-D68)/E68))</f>
        <v/>
      </c>
    </row>
    <row r="69" spans="1:6" x14ac:dyDescent="0.25">
      <c r="A69" s="52">
        <v>67</v>
      </c>
      <c r="B69" s="53"/>
      <c r="C69" s="51"/>
      <c r="D69" s="57"/>
      <c r="E69" s="57"/>
      <c r="F69" s="154" t="str">
        <f t="shared" si="1"/>
        <v/>
      </c>
    </row>
    <row r="70" spans="1:6" x14ac:dyDescent="0.25">
      <c r="A70" s="52">
        <v>68</v>
      </c>
      <c r="B70" s="54"/>
      <c r="C70" s="55"/>
      <c r="D70" s="58"/>
      <c r="E70" s="58"/>
      <c r="F70" s="154" t="str">
        <f t="shared" si="1"/>
        <v/>
      </c>
    </row>
    <row r="71" spans="1:6" x14ac:dyDescent="0.25">
      <c r="A71" s="52">
        <v>69</v>
      </c>
      <c r="B71" s="53"/>
      <c r="C71" s="51"/>
      <c r="D71" s="57"/>
      <c r="E71" s="57"/>
      <c r="F71" s="154" t="str">
        <f t="shared" si="1"/>
        <v/>
      </c>
    </row>
    <row r="72" spans="1:6" x14ac:dyDescent="0.25">
      <c r="A72" s="52">
        <v>70</v>
      </c>
      <c r="B72" s="54"/>
      <c r="C72" s="55"/>
      <c r="D72" s="58"/>
      <c r="E72" s="58"/>
      <c r="F72" s="154" t="str">
        <f t="shared" si="1"/>
        <v/>
      </c>
    </row>
    <row r="73" spans="1:6" x14ac:dyDescent="0.25">
      <c r="A73" s="52">
        <v>71</v>
      </c>
      <c r="B73" s="53"/>
      <c r="C73" s="51"/>
      <c r="D73" s="57"/>
      <c r="E73" s="57"/>
      <c r="F73" s="154" t="str">
        <f t="shared" si="1"/>
        <v/>
      </c>
    </row>
    <row r="74" spans="1:6" x14ac:dyDescent="0.25">
      <c r="A74" s="52">
        <v>72</v>
      </c>
      <c r="B74" s="53"/>
      <c r="C74" s="51"/>
      <c r="D74" s="57"/>
      <c r="E74" s="57"/>
      <c r="F74" s="154" t="str">
        <f t="shared" si="1"/>
        <v/>
      </c>
    </row>
    <row r="75" spans="1:6" x14ac:dyDescent="0.25">
      <c r="A75" s="52">
        <v>73</v>
      </c>
      <c r="B75" s="53"/>
      <c r="C75" s="51"/>
      <c r="D75" s="57"/>
      <c r="E75" s="57"/>
      <c r="F75" s="154" t="str">
        <f t="shared" si="1"/>
        <v/>
      </c>
    </row>
    <row r="76" spans="1:6" x14ac:dyDescent="0.25">
      <c r="A76" s="52">
        <v>74</v>
      </c>
      <c r="B76" s="53"/>
      <c r="C76" s="51"/>
      <c r="D76" s="57"/>
      <c r="E76" s="57"/>
      <c r="F76" s="154" t="str">
        <f t="shared" si="1"/>
        <v/>
      </c>
    </row>
    <row r="77" spans="1:6" x14ac:dyDescent="0.25">
      <c r="A77" s="52">
        <v>75</v>
      </c>
      <c r="B77" s="53"/>
      <c r="C77" s="51"/>
      <c r="D77" s="57"/>
      <c r="E77" s="57"/>
      <c r="F77" s="154" t="str">
        <f t="shared" si="1"/>
        <v/>
      </c>
    </row>
    <row r="78" spans="1:6" x14ac:dyDescent="0.25">
      <c r="A78" s="52">
        <v>76</v>
      </c>
      <c r="B78" s="53"/>
      <c r="C78" s="51"/>
      <c r="D78" s="57"/>
      <c r="E78" s="57"/>
      <c r="F78" s="154" t="str">
        <f t="shared" si="1"/>
        <v/>
      </c>
    </row>
    <row r="79" spans="1:6" x14ac:dyDescent="0.25">
      <c r="A79" s="52">
        <v>77</v>
      </c>
      <c r="B79" s="53"/>
      <c r="C79" s="51"/>
      <c r="D79" s="57"/>
      <c r="E79" s="57"/>
      <c r="F79" s="154" t="str">
        <f t="shared" si="1"/>
        <v/>
      </c>
    </row>
    <row r="80" spans="1:6" x14ac:dyDescent="0.25">
      <c r="A80" s="52">
        <v>78</v>
      </c>
      <c r="B80" s="53"/>
      <c r="C80" s="51"/>
      <c r="D80" s="57"/>
      <c r="E80" s="57"/>
      <c r="F80" s="154" t="str">
        <f t="shared" si="1"/>
        <v/>
      </c>
    </row>
    <row r="81" spans="1:6" x14ac:dyDescent="0.25">
      <c r="A81" s="52">
        <v>79</v>
      </c>
      <c r="B81" s="53"/>
      <c r="C81" s="51"/>
      <c r="D81" s="57"/>
      <c r="E81" s="57"/>
      <c r="F81" s="154" t="str">
        <f t="shared" si="1"/>
        <v/>
      </c>
    </row>
    <row r="82" spans="1:6" x14ac:dyDescent="0.25">
      <c r="A82" s="52">
        <v>80</v>
      </c>
      <c r="B82" s="53"/>
      <c r="C82" s="51"/>
      <c r="D82" s="57"/>
      <c r="E82" s="57"/>
      <c r="F82" s="154" t="str">
        <f t="shared" si="1"/>
        <v/>
      </c>
    </row>
    <row r="83" spans="1:6" x14ac:dyDescent="0.25">
      <c r="A83" s="52">
        <v>81</v>
      </c>
      <c r="B83" s="53"/>
      <c r="C83" s="51"/>
      <c r="D83" s="57"/>
      <c r="E83" s="57"/>
      <c r="F83" s="154" t="str">
        <f t="shared" si="1"/>
        <v/>
      </c>
    </row>
    <row r="84" spans="1:6" x14ac:dyDescent="0.25">
      <c r="A84" s="52">
        <v>82</v>
      </c>
      <c r="B84" s="53"/>
      <c r="C84" s="51"/>
      <c r="D84" s="57"/>
      <c r="E84" s="57"/>
      <c r="F84" s="154" t="str">
        <f t="shared" si="1"/>
        <v/>
      </c>
    </row>
    <row r="85" spans="1:6" x14ac:dyDescent="0.25">
      <c r="A85" s="52">
        <v>83</v>
      </c>
      <c r="B85" s="53"/>
      <c r="C85" s="51"/>
      <c r="D85" s="57"/>
      <c r="E85" s="57"/>
      <c r="F85" s="154" t="str">
        <f t="shared" si="1"/>
        <v/>
      </c>
    </row>
    <row r="86" spans="1:6" x14ac:dyDescent="0.25">
      <c r="A86" s="52">
        <v>84</v>
      </c>
      <c r="B86" s="53"/>
      <c r="C86" s="51"/>
      <c r="D86" s="57"/>
      <c r="E86" s="57"/>
      <c r="F86" s="154" t="str">
        <f t="shared" si="1"/>
        <v/>
      </c>
    </row>
    <row r="87" spans="1:6" x14ac:dyDescent="0.25">
      <c r="A87" s="52">
        <v>85</v>
      </c>
      <c r="B87" s="53"/>
      <c r="C87" s="51"/>
      <c r="D87" s="57"/>
      <c r="E87" s="57"/>
      <c r="F87" s="154" t="str">
        <f t="shared" si="1"/>
        <v/>
      </c>
    </row>
    <row r="88" spans="1:6" x14ac:dyDescent="0.25">
      <c r="A88" s="52">
        <v>86</v>
      </c>
      <c r="B88" s="53"/>
      <c r="C88" s="51"/>
      <c r="D88" s="57"/>
      <c r="E88" s="57"/>
      <c r="F88" s="154" t="str">
        <f t="shared" si="1"/>
        <v/>
      </c>
    </row>
    <row r="89" spans="1:6" x14ac:dyDescent="0.25">
      <c r="A89" s="52">
        <v>87</v>
      </c>
      <c r="B89" s="53"/>
      <c r="C89" s="51"/>
      <c r="D89" s="57"/>
      <c r="E89" s="57"/>
      <c r="F89" s="154" t="str">
        <f t="shared" si="1"/>
        <v/>
      </c>
    </row>
    <row r="90" spans="1:6" x14ac:dyDescent="0.25">
      <c r="A90" s="52">
        <v>88</v>
      </c>
      <c r="B90" s="53"/>
      <c r="C90" s="51"/>
      <c r="D90" s="57"/>
      <c r="E90" s="57"/>
      <c r="F90" s="154" t="str">
        <f t="shared" si="1"/>
        <v/>
      </c>
    </row>
    <row r="91" spans="1:6" x14ac:dyDescent="0.25">
      <c r="A91" s="52">
        <v>89</v>
      </c>
      <c r="B91" s="53"/>
      <c r="C91" s="51"/>
      <c r="D91" s="57"/>
      <c r="E91" s="57"/>
      <c r="F91" s="154" t="str">
        <f t="shared" si="1"/>
        <v/>
      </c>
    </row>
    <row r="92" spans="1:6" x14ac:dyDescent="0.25">
      <c r="A92" s="52">
        <v>90</v>
      </c>
      <c r="B92" s="53"/>
      <c r="C92" s="51"/>
      <c r="D92" s="57"/>
      <c r="E92" s="57"/>
      <c r="F92" s="154" t="str">
        <f t="shared" si="1"/>
        <v/>
      </c>
    </row>
    <row r="93" spans="1:6" x14ac:dyDescent="0.25">
      <c r="A93" s="52">
        <v>91</v>
      </c>
      <c r="B93" s="53"/>
      <c r="C93" s="51"/>
      <c r="D93" s="57"/>
      <c r="E93" s="57"/>
      <c r="F93" s="154" t="str">
        <f t="shared" si="1"/>
        <v/>
      </c>
    </row>
    <row r="94" spans="1:6" x14ac:dyDescent="0.25">
      <c r="A94" s="52">
        <v>92</v>
      </c>
      <c r="B94" s="53"/>
      <c r="C94" s="51"/>
      <c r="D94" s="57"/>
      <c r="E94" s="57"/>
      <c r="F94" s="154" t="str">
        <f t="shared" si="1"/>
        <v/>
      </c>
    </row>
    <row r="95" spans="1:6" x14ac:dyDescent="0.25">
      <c r="A95" s="52">
        <v>93</v>
      </c>
      <c r="B95" s="53"/>
      <c r="C95" s="51"/>
      <c r="D95" s="57"/>
      <c r="E95" s="57"/>
      <c r="F95" s="154" t="str">
        <f t="shared" si="1"/>
        <v/>
      </c>
    </row>
    <row r="96" spans="1:6" x14ac:dyDescent="0.25">
      <c r="A96" s="52">
        <v>94</v>
      </c>
      <c r="B96" s="53"/>
      <c r="C96" s="51"/>
      <c r="D96" s="57"/>
      <c r="E96" s="57"/>
      <c r="F96" s="154" t="str">
        <f t="shared" si="1"/>
        <v/>
      </c>
    </row>
    <row r="97" spans="1:6" x14ac:dyDescent="0.25">
      <c r="A97" s="52">
        <v>95</v>
      </c>
      <c r="B97" s="53"/>
      <c r="C97" s="51"/>
      <c r="D97" s="57"/>
      <c r="E97" s="57"/>
      <c r="F97" s="154" t="str">
        <f t="shared" si="1"/>
        <v/>
      </c>
    </row>
    <row r="98" spans="1:6" x14ac:dyDescent="0.25">
      <c r="A98" s="52">
        <v>96</v>
      </c>
      <c r="B98" s="53"/>
      <c r="C98" s="51"/>
      <c r="D98" s="57"/>
      <c r="E98" s="57"/>
      <c r="F98" s="154" t="str">
        <f t="shared" si="1"/>
        <v/>
      </c>
    </row>
    <row r="99" spans="1:6" x14ac:dyDescent="0.25">
      <c r="A99" s="52">
        <v>97</v>
      </c>
      <c r="B99" s="53"/>
      <c r="C99" s="51"/>
      <c r="D99" s="57"/>
      <c r="E99" s="57"/>
      <c r="F99" s="154" t="str">
        <f t="shared" si="1"/>
        <v/>
      </c>
    </row>
    <row r="100" spans="1:6" x14ac:dyDescent="0.25">
      <c r="A100" s="52">
        <v>98</v>
      </c>
      <c r="B100" s="53"/>
      <c r="C100" s="51"/>
      <c r="D100" s="57"/>
      <c r="E100" s="57"/>
      <c r="F100" s="154" t="str">
        <f t="shared" si="1"/>
        <v/>
      </c>
    </row>
    <row r="101" spans="1:6" x14ac:dyDescent="0.25">
      <c r="A101" s="52">
        <v>99</v>
      </c>
      <c r="B101" s="53"/>
      <c r="C101" s="51"/>
      <c r="D101" s="57"/>
      <c r="E101" s="57"/>
      <c r="F101" s="154" t="str">
        <f t="shared" si="1"/>
        <v/>
      </c>
    </row>
    <row r="102" spans="1:6" x14ac:dyDescent="0.25">
      <c r="A102" s="52">
        <v>100</v>
      </c>
      <c r="B102" s="53"/>
      <c r="C102" s="51"/>
      <c r="D102" s="57"/>
      <c r="E102" s="57"/>
      <c r="F102" s="154" t="str">
        <f t="shared" si="1"/>
        <v/>
      </c>
    </row>
    <row r="103" spans="1:6" x14ac:dyDescent="0.25">
      <c r="A103" s="52">
        <v>101</v>
      </c>
      <c r="B103" s="53"/>
      <c r="C103" s="51"/>
      <c r="D103" s="57"/>
      <c r="E103" s="57"/>
      <c r="F103" s="154" t="str">
        <f t="shared" si="1"/>
        <v/>
      </c>
    </row>
    <row r="104" spans="1:6" x14ac:dyDescent="0.25">
      <c r="A104" s="52">
        <v>102</v>
      </c>
      <c r="B104" s="53"/>
      <c r="C104" s="51"/>
      <c r="D104" s="57"/>
      <c r="E104" s="57"/>
      <c r="F104" s="154" t="str">
        <f t="shared" si="1"/>
        <v/>
      </c>
    </row>
    <row r="105" spans="1:6" x14ac:dyDescent="0.25">
      <c r="A105" s="52">
        <v>103</v>
      </c>
      <c r="B105" s="53"/>
      <c r="C105" s="51"/>
      <c r="D105" s="57"/>
      <c r="E105" s="57"/>
      <c r="F105" s="154" t="str">
        <f t="shared" si="1"/>
        <v/>
      </c>
    </row>
    <row r="106" spans="1:6" x14ac:dyDescent="0.25">
      <c r="A106" s="52">
        <v>104</v>
      </c>
      <c r="B106" s="53"/>
      <c r="C106" s="51"/>
      <c r="D106" s="57"/>
      <c r="E106" s="57"/>
      <c r="F106" s="154" t="str">
        <f t="shared" si="1"/>
        <v/>
      </c>
    </row>
    <row r="107" spans="1:6" x14ac:dyDescent="0.25">
      <c r="A107" s="52">
        <v>105</v>
      </c>
      <c r="B107" s="53"/>
      <c r="C107" s="51"/>
      <c r="D107" s="57"/>
      <c r="E107" s="57"/>
      <c r="F107" s="154" t="str">
        <f t="shared" si="1"/>
        <v/>
      </c>
    </row>
    <row r="108" spans="1:6" x14ac:dyDescent="0.25">
      <c r="A108" s="52">
        <v>106</v>
      </c>
      <c r="B108" s="53"/>
      <c r="C108" s="51"/>
      <c r="D108" s="57"/>
      <c r="E108" s="57"/>
      <c r="F108" s="154" t="str">
        <f t="shared" si="1"/>
        <v/>
      </c>
    </row>
    <row r="109" spans="1:6" x14ac:dyDescent="0.25">
      <c r="A109" s="52">
        <v>107</v>
      </c>
      <c r="B109" s="53"/>
      <c r="C109" s="51"/>
      <c r="D109" s="57"/>
      <c r="E109" s="57"/>
      <c r="F109" s="154" t="str">
        <f t="shared" si="1"/>
        <v/>
      </c>
    </row>
    <row r="110" spans="1:6" x14ac:dyDescent="0.25">
      <c r="A110" s="52">
        <v>108</v>
      </c>
      <c r="B110" s="53"/>
      <c r="C110" s="51"/>
      <c r="D110" s="57"/>
      <c r="E110" s="57"/>
      <c r="F110" s="154" t="str">
        <f t="shared" si="1"/>
        <v/>
      </c>
    </row>
    <row r="111" spans="1:6" x14ac:dyDescent="0.25">
      <c r="A111" s="52">
        <v>109</v>
      </c>
      <c r="B111" s="53"/>
      <c r="C111" s="51"/>
      <c r="D111" s="57"/>
      <c r="E111" s="57"/>
      <c r="F111" s="154" t="str">
        <f t="shared" si="1"/>
        <v/>
      </c>
    </row>
    <row r="112" spans="1:6" x14ac:dyDescent="0.25">
      <c r="A112" s="52">
        <v>110</v>
      </c>
      <c r="B112" s="53"/>
      <c r="C112" s="51"/>
      <c r="D112" s="57"/>
      <c r="E112" s="57"/>
      <c r="F112" s="154" t="str">
        <f t="shared" si="1"/>
        <v/>
      </c>
    </row>
    <row r="113" spans="1:6" x14ac:dyDescent="0.25">
      <c r="A113" s="52">
        <v>111</v>
      </c>
      <c r="B113" s="53"/>
      <c r="C113" s="51"/>
      <c r="D113" s="57"/>
      <c r="E113" s="57"/>
      <c r="F113" s="154" t="str">
        <f t="shared" si="1"/>
        <v/>
      </c>
    </row>
    <row r="114" spans="1:6" x14ac:dyDescent="0.25">
      <c r="A114" s="52">
        <v>112</v>
      </c>
      <c r="B114" s="53"/>
      <c r="C114" s="51"/>
      <c r="D114" s="57"/>
      <c r="E114" s="57"/>
      <c r="F114" s="154" t="str">
        <f t="shared" si="1"/>
        <v/>
      </c>
    </row>
    <row r="115" spans="1:6" x14ac:dyDescent="0.25">
      <c r="A115" s="52">
        <v>113</v>
      </c>
      <c r="B115" s="53"/>
      <c r="C115" s="51"/>
      <c r="D115" s="57"/>
      <c r="E115" s="57"/>
      <c r="F115" s="154" t="str">
        <f t="shared" si="1"/>
        <v/>
      </c>
    </row>
    <row r="116" spans="1:6" x14ac:dyDescent="0.25">
      <c r="A116" s="52">
        <v>114</v>
      </c>
      <c r="B116" s="53"/>
      <c r="C116" s="51"/>
      <c r="D116" s="57"/>
      <c r="E116" s="57"/>
      <c r="F116" s="154" t="str">
        <f t="shared" si="1"/>
        <v/>
      </c>
    </row>
    <row r="117" spans="1:6" x14ac:dyDescent="0.25">
      <c r="A117" s="52">
        <v>115</v>
      </c>
      <c r="B117" s="53"/>
      <c r="C117" s="51"/>
      <c r="D117" s="57"/>
      <c r="E117" s="57"/>
      <c r="F117" s="154" t="str">
        <f t="shared" si="1"/>
        <v/>
      </c>
    </row>
    <row r="118" spans="1:6" x14ac:dyDescent="0.25">
      <c r="A118" s="52">
        <v>116</v>
      </c>
      <c r="B118" s="53"/>
      <c r="C118" s="51"/>
      <c r="D118" s="57"/>
      <c r="E118" s="57"/>
      <c r="F118" s="154" t="str">
        <f t="shared" si="1"/>
        <v/>
      </c>
    </row>
    <row r="119" spans="1:6" x14ac:dyDescent="0.25">
      <c r="A119" s="52">
        <v>117</v>
      </c>
      <c r="B119" s="53"/>
      <c r="C119" s="51"/>
      <c r="D119" s="57"/>
      <c r="E119" s="57"/>
      <c r="F119" s="154" t="str">
        <f t="shared" si="1"/>
        <v/>
      </c>
    </row>
    <row r="120" spans="1:6" x14ac:dyDescent="0.25">
      <c r="A120" s="52">
        <v>118</v>
      </c>
      <c r="B120" s="53"/>
      <c r="C120" s="51"/>
      <c r="D120" s="57"/>
      <c r="E120" s="57"/>
      <c r="F120" s="154" t="str">
        <f t="shared" si="1"/>
        <v/>
      </c>
    </row>
    <row r="121" spans="1:6" x14ac:dyDescent="0.25">
      <c r="A121" s="52">
        <v>119</v>
      </c>
      <c r="B121" s="53"/>
      <c r="C121" s="51"/>
      <c r="D121" s="57"/>
      <c r="E121" s="57"/>
      <c r="F121" s="154" t="str">
        <f t="shared" si="1"/>
        <v/>
      </c>
    </row>
    <row r="122" spans="1:6" x14ac:dyDescent="0.25">
      <c r="A122" s="52">
        <v>120</v>
      </c>
      <c r="B122" s="53"/>
      <c r="C122" s="51"/>
      <c r="D122" s="57"/>
      <c r="E122" s="57"/>
      <c r="F122" s="154" t="str">
        <f t="shared" si="1"/>
        <v/>
      </c>
    </row>
    <row r="123" spans="1:6" x14ac:dyDescent="0.25">
      <c r="A123" s="52">
        <v>121</v>
      </c>
      <c r="B123" s="53"/>
      <c r="C123" s="51"/>
      <c r="D123" s="57"/>
      <c r="E123" s="57"/>
      <c r="F123" s="154" t="str">
        <f t="shared" si="1"/>
        <v/>
      </c>
    </row>
    <row r="124" spans="1:6" x14ac:dyDescent="0.25">
      <c r="A124" s="52">
        <v>122</v>
      </c>
      <c r="B124" s="53"/>
      <c r="C124" s="51"/>
      <c r="D124" s="57"/>
      <c r="E124" s="57"/>
      <c r="F124" s="154" t="str">
        <f t="shared" si="1"/>
        <v/>
      </c>
    </row>
    <row r="125" spans="1:6" x14ac:dyDescent="0.25">
      <c r="A125" s="52">
        <v>123</v>
      </c>
      <c r="B125" s="53"/>
      <c r="C125" s="51"/>
      <c r="D125" s="57"/>
      <c r="E125" s="57"/>
      <c r="F125" s="154" t="str">
        <f t="shared" si="1"/>
        <v/>
      </c>
    </row>
    <row r="126" spans="1:6" x14ac:dyDescent="0.25">
      <c r="A126" s="52">
        <v>124</v>
      </c>
      <c r="B126" s="53"/>
      <c r="C126" s="51"/>
      <c r="D126" s="57"/>
      <c r="E126" s="57"/>
      <c r="F126" s="154" t="str">
        <f t="shared" si="1"/>
        <v/>
      </c>
    </row>
    <row r="127" spans="1:6" x14ac:dyDescent="0.25">
      <c r="A127" s="52">
        <v>125</v>
      </c>
      <c r="B127" s="53"/>
      <c r="C127" s="51"/>
      <c r="D127" s="57"/>
      <c r="E127" s="57"/>
      <c r="F127" s="154" t="str">
        <f t="shared" si="1"/>
        <v/>
      </c>
    </row>
    <row r="128" spans="1:6" x14ac:dyDescent="0.25">
      <c r="A128" s="52">
        <v>126</v>
      </c>
      <c r="B128" s="53"/>
      <c r="C128" s="51"/>
      <c r="D128" s="57"/>
      <c r="E128" s="57"/>
      <c r="F128" s="154" t="str">
        <f t="shared" si="1"/>
        <v/>
      </c>
    </row>
    <row r="129" spans="1:6" x14ac:dyDescent="0.25">
      <c r="A129" s="52">
        <v>127</v>
      </c>
      <c r="B129" s="53"/>
      <c r="C129" s="51"/>
      <c r="D129" s="57"/>
      <c r="E129" s="57"/>
      <c r="F129" s="154" t="str">
        <f t="shared" si="1"/>
        <v/>
      </c>
    </row>
    <row r="130" spans="1:6" x14ac:dyDescent="0.25">
      <c r="A130" s="52">
        <v>128</v>
      </c>
      <c r="B130" s="53"/>
      <c r="C130" s="51"/>
      <c r="D130" s="57"/>
      <c r="E130" s="57"/>
      <c r="F130" s="154" t="str">
        <f t="shared" si="1"/>
        <v/>
      </c>
    </row>
    <row r="131" spans="1:6" x14ac:dyDescent="0.25">
      <c r="A131" s="52">
        <v>129</v>
      </c>
      <c r="B131" s="53"/>
      <c r="C131" s="51"/>
      <c r="D131" s="57"/>
      <c r="E131" s="57"/>
      <c r="F131" s="154" t="str">
        <f t="shared" si="1"/>
        <v/>
      </c>
    </row>
    <row r="132" spans="1:6" x14ac:dyDescent="0.25">
      <c r="A132" s="52">
        <v>130</v>
      </c>
      <c r="B132" s="53"/>
      <c r="C132" s="51"/>
      <c r="D132" s="57"/>
      <c r="E132" s="57"/>
      <c r="F132" s="154" t="str">
        <f t="shared" ref="F132:F195" si="2">IF(E132="","",((E132-D132)/E132))</f>
        <v/>
      </c>
    </row>
    <row r="133" spans="1:6" x14ac:dyDescent="0.25">
      <c r="A133" s="52">
        <v>131</v>
      </c>
      <c r="B133" s="53"/>
      <c r="C133" s="51"/>
      <c r="D133" s="57"/>
      <c r="E133" s="57"/>
      <c r="F133" s="154" t="str">
        <f t="shared" si="2"/>
        <v/>
      </c>
    </row>
    <row r="134" spans="1:6" x14ac:dyDescent="0.25">
      <c r="A134" s="52">
        <v>132</v>
      </c>
      <c r="B134" s="53"/>
      <c r="C134" s="51"/>
      <c r="D134" s="57"/>
      <c r="E134" s="57"/>
      <c r="F134" s="154" t="str">
        <f t="shared" si="2"/>
        <v/>
      </c>
    </row>
    <row r="135" spans="1:6" x14ac:dyDescent="0.25">
      <c r="A135" s="52">
        <v>133</v>
      </c>
      <c r="B135" s="53"/>
      <c r="C135" s="51"/>
      <c r="D135" s="57"/>
      <c r="E135" s="57"/>
      <c r="F135" s="154" t="str">
        <f t="shared" si="2"/>
        <v/>
      </c>
    </row>
    <row r="136" spans="1:6" x14ac:dyDescent="0.25">
      <c r="A136" s="52">
        <v>134</v>
      </c>
      <c r="B136" s="53"/>
      <c r="C136" s="51"/>
      <c r="D136" s="57"/>
      <c r="E136" s="57"/>
      <c r="F136" s="154" t="str">
        <f t="shared" si="2"/>
        <v/>
      </c>
    </row>
    <row r="137" spans="1:6" x14ac:dyDescent="0.25">
      <c r="A137" s="52">
        <v>135</v>
      </c>
      <c r="B137" s="53"/>
      <c r="C137" s="51"/>
      <c r="D137" s="57"/>
      <c r="E137" s="57"/>
      <c r="F137" s="154" t="str">
        <f t="shared" si="2"/>
        <v/>
      </c>
    </row>
    <row r="138" spans="1:6" x14ac:dyDescent="0.25">
      <c r="A138" s="52">
        <v>136</v>
      </c>
      <c r="B138" s="53"/>
      <c r="C138" s="51"/>
      <c r="D138" s="57"/>
      <c r="E138" s="57"/>
      <c r="F138" s="154" t="str">
        <f t="shared" si="2"/>
        <v/>
      </c>
    </row>
    <row r="139" spans="1:6" x14ac:dyDescent="0.25">
      <c r="A139" s="52">
        <v>137</v>
      </c>
      <c r="B139" s="53"/>
      <c r="C139" s="51"/>
      <c r="D139" s="57"/>
      <c r="E139" s="57"/>
      <c r="F139" s="154" t="str">
        <f t="shared" si="2"/>
        <v/>
      </c>
    </row>
    <row r="140" spans="1:6" x14ac:dyDescent="0.25">
      <c r="A140" s="52">
        <v>138</v>
      </c>
      <c r="B140" s="53"/>
      <c r="C140" s="51"/>
      <c r="D140" s="57"/>
      <c r="E140" s="57"/>
      <c r="F140" s="154" t="str">
        <f t="shared" si="2"/>
        <v/>
      </c>
    </row>
    <row r="141" spans="1:6" x14ac:dyDescent="0.25">
      <c r="A141" s="52">
        <v>139</v>
      </c>
      <c r="B141" s="53"/>
      <c r="C141" s="51"/>
      <c r="D141" s="57"/>
      <c r="E141" s="57"/>
      <c r="F141" s="154" t="str">
        <f t="shared" si="2"/>
        <v/>
      </c>
    </row>
    <row r="142" spans="1:6" x14ac:dyDescent="0.25">
      <c r="A142" s="52">
        <v>140</v>
      </c>
      <c r="B142" s="53"/>
      <c r="C142" s="51"/>
      <c r="D142" s="57"/>
      <c r="E142" s="57"/>
      <c r="F142" s="154" t="str">
        <f t="shared" si="2"/>
        <v/>
      </c>
    </row>
    <row r="143" spans="1:6" x14ac:dyDescent="0.25">
      <c r="A143" s="52">
        <v>141</v>
      </c>
      <c r="B143" s="53"/>
      <c r="C143" s="51"/>
      <c r="D143" s="57"/>
      <c r="E143" s="57"/>
      <c r="F143" s="154" t="str">
        <f t="shared" si="2"/>
        <v/>
      </c>
    </row>
    <row r="144" spans="1:6" x14ac:dyDescent="0.25">
      <c r="A144" s="52">
        <v>142</v>
      </c>
      <c r="B144" s="53"/>
      <c r="C144" s="51"/>
      <c r="D144" s="57"/>
      <c r="E144" s="57"/>
      <c r="F144" s="154" t="str">
        <f t="shared" si="2"/>
        <v/>
      </c>
    </row>
    <row r="145" spans="1:6" x14ac:dyDescent="0.25">
      <c r="A145" s="52">
        <v>143</v>
      </c>
      <c r="B145" s="53"/>
      <c r="C145" s="51"/>
      <c r="D145" s="57"/>
      <c r="E145" s="57"/>
      <c r="F145" s="154" t="str">
        <f t="shared" si="2"/>
        <v/>
      </c>
    </row>
    <row r="146" spans="1:6" x14ac:dyDescent="0.25">
      <c r="A146" s="52">
        <v>144</v>
      </c>
      <c r="B146" s="53"/>
      <c r="C146" s="51"/>
      <c r="D146" s="57"/>
      <c r="E146" s="57"/>
      <c r="F146" s="154" t="str">
        <f t="shared" si="2"/>
        <v/>
      </c>
    </row>
    <row r="147" spans="1:6" x14ac:dyDescent="0.25">
      <c r="A147" s="52">
        <v>145</v>
      </c>
      <c r="B147" s="53"/>
      <c r="C147" s="51"/>
      <c r="D147" s="57"/>
      <c r="E147" s="57"/>
      <c r="F147" s="154" t="str">
        <f t="shared" si="2"/>
        <v/>
      </c>
    </row>
    <row r="148" spans="1:6" x14ac:dyDescent="0.25">
      <c r="A148" s="52">
        <v>146</v>
      </c>
      <c r="B148" s="53"/>
      <c r="C148" s="51"/>
      <c r="D148" s="57"/>
      <c r="E148" s="57"/>
      <c r="F148" s="154" t="str">
        <f t="shared" si="2"/>
        <v/>
      </c>
    </row>
    <row r="149" spans="1:6" x14ac:dyDescent="0.25">
      <c r="A149" s="52">
        <v>147</v>
      </c>
      <c r="B149" s="53"/>
      <c r="C149" s="51"/>
      <c r="D149" s="57"/>
      <c r="E149" s="57"/>
      <c r="F149" s="154" t="str">
        <f t="shared" si="2"/>
        <v/>
      </c>
    </row>
    <row r="150" spans="1:6" x14ac:dyDescent="0.25">
      <c r="A150" s="52">
        <v>148</v>
      </c>
      <c r="B150" s="53"/>
      <c r="C150" s="51"/>
      <c r="D150" s="57"/>
      <c r="E150" s="57"/>
      <c r="F150" s="154" t="str">
        <f t="shared" si="2"/>
        <v/>
      </c>
    </row>
    <row r="151" spans="1:6" x14ac:dyDescent="0.25">
      <c r="A151" s="52">
        <v>149</v>
      </c>
      <c r="B151" s="53"/>
      <c r="C151" s="51"/>
      <c r="D151" s="57"/>
      <c r="E151" s="57"/>
      <c r="F151" s="154" t="str">
        <f t="shared" si="2"/>
        <v/>
      </c>
    </row>
    <row r="152" spans="1:6" x14ac:dyDescent="0.25">
      <c r="A152" s="52">
        <v>150</v>
      </c>
      <c r="B152" s="53"/>
      <c r="C152" s="51"/>
      <c r="D152" s="57"/>
      <c r="E152" s="57"/>
      <c r="F152" s="154" t="str">
        <f t="shared" si="2"/>
        <v/>
      </c>
    </row>
    <row r="153" spans="1:6" x14ac:dyDescent="0.25">
      <c r="A153" s="52">
        <v>151</v>
      </c>
      <c r="B153" s="53"/>
      <c r="C153" s="51"/>
      <c r="D153" s="57"/>
      <c r="E153" s="57"/>
      <c r="F153" s="154" t="str">
        <f t="shared" si="2"/>
        <v/>
      </c>
    </row>
    <row r="154" spans="1:6" x14ac:dyDescent="0.25">
      <c r="A154" s="52">
        <v>152</v>
      </c>
      <c r="B154" s="53"/>
      <c r="C154" s="51"/>
      <c r="D154" s="57"/>
      <c r="E154" s="57"/>
      <c r="F154" s="154" t="str">
        <f t="shared" si="2"/>
        <v/>
      </c>
    </row>
    <row r="155" spans="1:6" x14ac:dyDescent="0.25">
      <c r="A155" s="52">
        <v>153</v>
      </c>
      <c r="B155" s="54"/>
      <c r="C155" s="55"/>
      <c r="D155" s="58"/>
      <c r="E155" s="58"/>
      <c r="F155" s="154" t="str">
        <f t="shared" si="2"/>
        <v/>
      </c>
    </row>
    <row r="156" spans="1:6" x14ac:dyDescent="0.25">
      <c r="A156" s="52">
        <v>154</v>
      </c>
      <c r="B156" s="53"/>
      <c r="C156" s="51"/>
      <c r="D156" s="57"/>
      <c r="E156" s="57"/>
      <c r="F156" s="154" t="str">
        <f t="shared" si="2"/>
        <v/>
      </c>
    </row>
    <row r="157" spans="1:6" x14ac:dyDescent="0.25">
      <c r="A157" s="52">
        <v>155</v>
      </c>
      <c r="B157" s="53"/>
      <c r="C157" s="51"/>
      <c r="D157" s="57"/>
      <c r="E157" s="57"/>
      <c r="F157" s="154" t="str">
        <f t="shared" si="2"/>
        <v/>
      </c>
    </row>
    <row r="158" spans="1:6" x14ac:dyDescent="0.25">
      <c r="A158" s="52">
        <v>156</v>
      </c>
      <c r="B158" s="53"/>
      <c r="C158" s="51"/>
      <c r="D158" s="57"/>
      <c r="E158" s="57"/>
      <c r="F158" s="154" t="str">
        <f t="shared" si="2"/>
        <v/>
      </c>
    </row>
    <row r="159" spans="1:6" x14ac:dyDescent="0.25">
      <c r="A159" s="52">
        <v>157</v>
      </c>
      <c r="B159" s="53"/>
      <c r="C159" s="51"/>
      <c r="D159" s="57"/>
      <c r="E159" s="57"/>
      <c r="F159" s="154" t="str">
        <f t="shared" si="2"/>
        <v/>
      </c>
    </row>
    <row r="160" spans="1:6" x14ac:dyDescent="0.25">
      <c r="A160" s="52">
        <v>158</v>
      </c>
      <c r="B160" s="53"/>
      <c r="C160" s="51"/>
      <c r="D160" s="57"/>
      <c r="E160" s="57"/>
      <c r="F160" s="154" t="str">
        <f t="shared" si="2"/>
        <v/>
      </c>
    </row>
    <row r="161" spans="1:6" x14ac:dyDescent="0.25">
      <c r="A161" s="52">
        <v>159</v>
      </c>
      <c r="B161" s="53"/>
      <c r="C161" s="51"/>
      <c r="D161" s="57"/>
      <c r="E161" s="57"/>
      <c r="F161" s="154" t="str">
        <f t="shared" si="2"/>
        <v/>
      </c>
    </row>
    <row r="162" spans="1:6" x14ac:dyDescent="0.25">
      <c r="A162" s="52">
        <v>160</v>
      </c>
      <c r="B162" s="53"/>
      <c r="C162" s="51"/>
      <c r="D162" s="57"/>
      <c r="E162" s="57"/>
      <c r="F162" s="154" t="str">
        <f t="shared" si="2"/>
        <v/>
      </c>
    </row>
    <row r="163" spans="1:6" x14ac:dyDescent="0.25">
      <c r="A163" s="52">
        <v>161</v>
      </c>
      <c r="B163" s="53"/>
      <c r="C163" s="51"/>
      <c r="D163" s="57"/>
      <c r="E163" s="57"/>
      <c r="F163" s="154" t="str">
        <f t="shared" si="2"/>
        <v/>
      </c>
    </row>
    <row r="164" spans="1:6" x14ac:dyDescent="0.25">
      <c r="A164" s="52">
        <v>162</v>
      </c>
      <c r="B164" s="53"/>
      <c r="C164" s="51"/>
      <c r="D164" s="57"/>
      <c r="E164" s="57"/>
      <c r="F164" s="154" t="str">
        <f t="shared" si="2"/>
        <v/>
      </c>
    </row>
    <row r="165" spans="1:6" x14ac:dyDescent="0.25">
      <c r="A165" s="52">
        <v>163</v>
      </c>
      <c r="B165" s="53"/>
      <c r="C165" s="51"/>
      <c r="D165" s="57"/>
      <c r="E165" s="57"/>
      <c r="F165" s="154" t="str">
        <f t="shared" si="2"/>
        <v/>
      </c>
    </row>
    <row r="166" spans="1:6" x14ac:dyDescent="0.25">
      <c r="A166" s="52">
        <v>164</v>
      </c>
      <c r="B166" s="53"/>
      <c r="C166" s="51"/>
      <c r="D166" s="57"/>
      <c r="E166" s="57"/>
      <c r="F166" s="154" t="str">
        <f t="shared" si="2"/>
        <v/>
      </c>
    </row>
    <row r="167" spans="1:6" x14ac:dyDescent="0.25">
      <c r="A167" s="52">
        <v>165</v>
      </c>
      <c r="B167" s="53"/>
      <c r="C167" s="51"/>
      <c r="D167" s="57"/>
      <c r="E167" s="57"/>
      <c r="F167" s="154" t="str">
        <f t="shared" si="2"/>
        <v/>
      </c>
    </row>
    <row r="168" spans="1:6" x14ac:dyDescent="0.25">
      <c r="A168" s="52">
        <v>166</v>
      </c>
      <c r="B168" s="53"/>
      <c r="C168" s="51"/>
      <c r="D168" s="57"/>
      <c r="E168" s="57"/>
      <c r="F168" s="154" t="str">
        <f t="shared" si="2"/>
        <v/>
      </c>
    </row>
    <row r="169" spans="1:6" x14ac:dyDescent="0.25">
      <c r="A169" s="52">
        <v>167</v>
      </c>
      <c r="B169" s="53"/>
      <c r="C169" s="51"/>
      <c r="D169" s="57"/>
      <c r="E169" s="57"/>
      <c r="F169" s="154" t="str">
        <f t="shared" si="2"/>
        <v/>
      </c>
    </row>
    <row r="170" spans="1:6" x14ac:dyDescent="0.25">
      <c r="A170" s="52">
        <v>168</v>
      </c>
      <c r="B170" s="53"/>
      <c r="C170" s="51"/>
      <c r="D170" s="57"/>
      <c r="E170" s="57"/>
      <c r="F170" s="154" t="str">
        <f t="shared" si="2"/>
        <v/>
      </c>
    </row>
    <row r="171" spans="1:6" x14ac:dyDescent="0.25">
      <c r="A171" s="52">
        <v>169</v>
      </c>
      <c r="B171" s="53"/>
      <c r="C171" s="51"/>
      <c r="D171" s="57"/>
      <c r="E171" s="57"/>
      <c r="F171" s="154" t="str">
        <f t="shared" si="2"/>
        <v/>
      </c>
    </row>
    <row r="172" spans="1:6" x14ac:dyDescent="0.25">
      <c r="A172" s="52">
        <v>170</v>
      </c>
      <c r="B172" s="53"/>
      <c r="C172" s="51"/>
      <c r="D172" s="57"/>
      <c r="E172" s="57"/>
      <c r="F172" s="154" t="str">
        <f t="shared" si="2"/>
        <v/>
      </c>
    </row>
    <row r="173" spans="1:6" x14ac:dyDescent="0.25">
      <c r="A173" s="52">
        <v>171</v>
      </c>
      <c r="B173" s="53"/>
      <c r="C173" s="51"/>
      <c r="D173" s="57"/>
      <c r="E173" s="57"/>
      <c r="F173" s="154" t="str">
        <f t="shared" si="2"/>
        <v/>
      </c>
    </row>
    <row r="174" spans="1:6" x14ac:dyDescent="0.25">
      <c r="A174" s="52">
        <v>172</v>
      </c>
      <c r="B174" s="53"/>
      <c r="C174" s="51"/>
      <c r="D174" s="57"/>
      <c r="E174" s="57"/>
      <c r="F174" s="154" t="str">
        <f t="shared" si="2"/>
        <v/>
      </c>
    </row>
    <row r="175" spans="1:6" x14ac:dyDescent="0.25">
      <c r="A175" s="52">
        <v>173</v>
      </c>
      <c r="B175" s="53"/>
      <c r="C175" s="51"/>
      <c r="D175" s="57"/>
      <c r="E175" s="57"/>
      <c r="F175" s="154" t="str">
        <f t="shared" si="2"/>
        <v/>
      </c>
    </row>
    <row r="176" spans="1:6" x14ac:dyDescent="0.25">
      <c r="A176" s="52">
        <v>174</v>
      </c>
      <c r="B176" s="53"/>
      <c r="C176" s="51"/>
      <c r="D176" s="57"/>
      <c r="E176" s="57"/>
      <c r="F176" s="154" t="str">
        <f t="shared" si="2"/>
        <v/>
      </c>
    </row>
    <row r="177" spans="1:6" x14ac:dyDescent="0.25">
      <c r="A177" s="52">
        <v>175</v>
      </c>
      <c r="B177" s="54"/>
      <c r="C177" s="55"/>
      <c r="D177" s="58"/>
      <c r="E177" s="58"/>
      <c r="F177" s="154" t="str">
        <f t="shared" si="2"/>
        <v/>
      </c>
    </row>
    <row r="178" spans="1:6" x14ac:dyDescent="0.25">
      <c r="A178" s="52">
        <v>176</v>
      </c>
      <c r="B178" s="54"/>
      <c r="C178" s="55"/>
      <c r="D178" s="58"/>
      <c r="E178" s="58"/>
      <c r="F178" s="154" t="str">
        <f t="shared" si="2"/>
        <v/>
      </c>
    </row>
    <row r="179" spans="1:6" x14ac:dyDescent="0.25">
      <c r="A179" s="52">
        <v>177</v>
      </c>
      <c r="B179" s="53"/>
      <c r="C179" s="51"/>
      <c r="D179" s="57"/>
      <c r="E179" s="57"/>
      <c r="F179" s="154" t="str">
        <f t="shared" si="2"/>
        <v/>
      </c>
    </row>
    <row r="180" spans="1:6" x14ac:dyDescent="0.25">
      <c r="A180" s="52">
        <v>178</v>
      </c>
      <c r="B180" s="53"/>
      <c r="C180" s="51"/>
      <c r="D180" s="57"/>
      <c r="E180" s="57"/>
      <c r="F180" s="154" t="str">
        <f t="shared" si="2"/>
        <v/>
      </c>
    </row>
    <row r="181" spans="1:6" x14ac:dyDescent="0.25">
      <c r="A181" s="52">
        <v>179</v>
      </c>
      <c r="B181" s="54"/>
      <c r="C181" s="55"/>
      <c r="D181" s="58"/>
      <c r="E181" s="58"/>
      <c r="F181" s="154" t="str">
        <f t="shared" si="2"/>
        <v/>
      </c>
    </row>
    <row r="182" spans="1:6" x14ac:dyDescent="0.25">
      <c r="A182" s="52">
        <v>180</v>
      </c>
      <c r="B182" s="53"/>
      <c r="C182" s="51"/>
      <c r="D182" s="57"/>
      <c r="E182" s="57"/>
      <c r="F182" s="154" t="str">
        <f t="shared" si="2"/>
        <v/>
      </c>
    </row>
    <row r="183" spans="1:6" x14ac:dyDescent="0.25">
      <c r="A183" s="52">
        <v>181</v>
      </c>
      <c r="B183" s="53"/>
      <c r="C183" s="51"/>
      <c r="D183" s="57"/>
      <c r="E183" s="57"/>
      <c r="F183" s="154" t="str">
        <f t="shared" si="2"/>
        <v/>
      </c>
    </row>
    <row r="184" spans="1:6" x14ac:dyDescent="0.25">
      <c r="A184" s="52">
        <v>182</v>
      </c>
      <c r="B184" s="53"/>
      <c r="C184" s="51"/>
      <c r="D184" s="57"/>
      <c r="E184" s="57"/>
      <c r="F184" s="154" t="str">
        <f t="shared" si="2"/>
        <v/>
      </c>
    </row>
    <row r="185" spans="1:6" x14ac:dyDescent="0.25">
      <c r="A185" s="52">
        <v>183</v>
      </c>
      <c r="B185" s="53"/>
      <c r="C185" s="51"/>
      <c r="D185" s="57"/>
      <c r="E185" s="57"/>
      <c r="F185" s="154" t="str">
        <f t="shared" si="2"/>
        <v/>
      </c>
    </row>
    <row r="186" spans="1:6" x14ac:dyDescent="0.25">
      <c r="A186" s="52">
        <v>184</v>
      </c>
      <c r="B186" s="53"/>
      <c r="C186" s="51"/>
      <c r="D186" s="57"/>
      <c r="E186" s="57"/>
      <c r="F186" s="154" t="str">
        <f t="shared" si="2"/>
        <v/>
      </c>
    </row>
    <row r="187" spans="1:6" x14ac:dyDescent="0.25">
      <c r="A187" s="52">
        <v>185</v>
      </c>
      <c r="B187" s="53"/>
      <c r="C187" s="51"/>
      <c r="D187" s="57"/>
      <c r="E187" s="57"/>
      <c r="F187" s="154" t="str">
        <f t="shared" si="2"/>
        <v/>
      </c>
    </row>
    <row r="188" spans="1:6" x14ac:dyDescent="0.25">
      <c r="A188" s="52">
        <v>186</v>
      </c>
      <c r="B188" s="53"/>
      <c r="C188" s="51"/>
      <c r="D188" s="57"/>
      <c r="E188" s="57"/>
      <c r="F188" s="154" t="str">
        <f t="shared" si="2"/>
        <v/>
      </c>
    </row>
    <row r="189" spans="1:6" x14ac:dyDescent="0.25">
      <c r="A189" s="52">
        <v>187</v>
      </c>
      <c r="B189" s="53"/>
      <c r="C189" s="51"/>
      <c r="D189" s="57"/>
      <c r="E189" s="57"/>
      <c r="F189" s="154" t="str">
        <f t="shared" si="2"/>
        <v/>
      </c>
    </row>
    <row r="190" spans="1:6" x14ac:dyDescent="0.25">
      <c r="A190" s="52">
        <v>188</v>
      </c>
      <c r="B190" s="53"/>
      <c r="C190" s="51"/>
      <c r="D190" s="57"/>
      <c r="E190" s="57"/>
      <c r="F190" s="154" t="str">
        <f t="shared" si="2"/>
        <v/>
      </c>
    </row>
    <row r="191" spans="1:6" x14ac:dyDescent="0.25">
      <c r="A191" s="52">
        <v>189</v>
      </c>
      <c r="B191" s="53"/>
      <c r="C191" s="51"/>
      <c r="D191" s="57"/>
      <c r="E191" s="57"/>
      <c r="F191" s="154" t="str">
        <f t="shared" si="2"/>
        <v/>
      </c>
    </row>
    <row r="192" spans="1:6" x14ac:dyDescent="0.25">
      <c r="A192" s="52">
        <v>190</v>
      </c>
      <c r="B192" s="53"/>
      <c r="C192" s="51"/>
      <c r="D192" s="57"/>
      <c r="E192" s="57"/>
      <c r="F192" s="154" t="str">
        <f t="shared" si="2"/>
        <v/>
      </c>
    </row>
    <row r="193" spans="1:6" x14ac:dyDescent="0.25">
      <c r="A193" s="52">
        <v>191</v>
      </c>
      <c r="B193" s="53"/>
      <c r="C193" s="51"/>
      <c r="D193" s="57"/>
      <c r="E193" s="57"/>
      <c r="F193" s="154" t="str">
        <f t="shared" si="2"/>
        <v/>
      </c>
    </row>
    <row r="194" spans="1:6" x14ac:dyDescent="0.25">
      <c r="A194" s="52">
        <v>192</v>
      </c>
      <c r="B194" s="53"/>
      <c r="C194" s="51"/>
      <c r="D194" s="57"/>
      <c r="E194" s="57"/>
      <c r="F194" s="154" t="str">
        <f t="shared" si="2"/>
        <v/>
      </c>
    </row>
    <row r="195" spans="1:6" x14ac:dyDescent="0.25">
      <c r="A195" s="52">
        <v>193</v>
      </c>
      <c r="B195" s="53"/>
      <c r="C195" s="51"/>
      <c r="D195" s="57"/>
      <c r="E195" s="57"/>
      <c r="F195" s="154" t="str">
        <f t="shared" si="2"/>
        <v/>
      </c>
    </row>
    <row r="196" spans="1:6" x14ac:dyDescent="0.25">
      <c r="A196" s="52">
        <v>194</v>
      </c>
      <c r="B196" s="54"/>
      <c r="C196" s="55"/>
      <c r="D196" s="58"/>
      <c r="E196" s="58"/>
      <c r="F196" s="154" t="str">
        <f t="shared" ref="F196:F259" si="3">IF(E196="","",((E196-D196)/E196))</f>
        <v/>
      </c>
    </row>
    <row r="197" spans="1:6" x14ac:dyDescent="0.25">
      <c r="A197" s="52">
        <v>195</v>
      </c>
      <c r="B197" s="53"/>
      <c r="C197" s="51"/>
      <c r="D197" s="57"/>
      <c r="E197" s="57"/>
      <c r="F197" s="154" t="str">
        <f t="shared" si="3"/>
        <v/>
      </c>
    </row>
    <row r="198" spans="1:6" x14ac:dyDescent="0.25">
      <c r="A198" s="52">
        <v>196</v>
      </c>
      <c r="B198" s="53"/>
      <c r="C198" s="51"/>
      <c r="D198" s="57"/>
      <c r="E198" s="57"/>
      <c r="F198" s="154" t="str">
        <f t="shared" si="3"/>
        <v/>
      </c>
    </row>
    <row r="199" spans="1:6" x14ac:dyDescent="0.25">
      <c r="A199" s="52">
        <v>197</v>
      </c>
      <c r="B199" s="54"/>
      <c r="C199" s="55"/>
      <c r="D199" s="58"/>
      <c r="E199" s="58"/>
      <c r="F199" s="154" t="str">
        <f t="shared" si="3"/>
        <v/>
      </c>
    </row>
    <row r="200" spans="1:6" x14ac:dyDescent="0.25">
      <c r="A200" s="52">
        <v>198</v>
      </c>
      <c r="B200" s="53"/>
      <c r="C200" s="51"/>
      <c r="D200" s="57"/>
      <c r="E200" s="57"/>
      <c r="F200" s="154" t="str">
        <f t="shared" si="3"/>
        <v/>
      </c>
    </row>
    <row r="201" spans="1:6" x14ac:dyDescent="0.25">
      <c r="A201" s="52">
        <v>199</v>
      </c>
      <c r="B201" s="53"/>
      <c r="C201" s="51"/>
      <c r="D201" s="57"/>
      <c r="E201" s="57"/>
      <c r="F201" s="154" t="str">
        <f t="shared" si="3"/>
        <v/>
      </c>
    </row>
    <row r="202" spans="1:6" x14ac:dyDescent="0.25">
      <c r="A202" s="52">
        <v>200</v>
      </c>
      <c r="B202" s="53"/>
      <c r="C202" s="51"/>
      <c r="D202" s="57"/>
      <c r="E202" s="57"/>
      <c r="F202" s="154" t="str">
        <f t="shared" si="3"/>
        <v/>
      </c>
    </row>
    <row r="203" spans="1:6" x14ac:dyDescent="0.25">
      <c r="A203" s="52">
        <v>201</v>
      </c>
      <c r="B203" s="53"/>
      <c r="C203" s="51"/>
      <c r="D203" s="57"/>
      <c r="E203" s="57"/>
      <c r="F203" s="154" t="str">
        <f t="shared" si="3"/>
        <v/>
      </c>
    </row>
    <row r="204" spans="1:6" x14ac:dyDescent="0.25">
      <c r="A204" s="52">
        <v>202</v>
      </c>
      <c r="B204" s="53"/>
      <c r="C204" s="51"/>
      <c r="D204" s="57"/>
      <c r="E204" s="57"/>
      <c r="F204" s="154" t="str">
        <f t="shared" si="3"/>
        <v/>
      </c>
    </row>
    <row r="205" spans="1:6" x14ac:dyDescent="0.25">
      <c r="A205" s="52">
        <v>203</v>
      </c>
      <c r="B205" s="53"/>
      <c r="C205" s="51"/>
      <c r="D205" s="57"/>
      <c r="E205" s="57"/>
      <c r="F205" s="154" t="str">
        <f t="shared" si="3"/>
        <v/>
      </c>
    </row>
    <row r="206" spans="1:6" x14ac:dyDescent="0.25">
      <c r="A206" s="52">
        <v>204</v>
      </c>
      <c r="B206" s="53"/>
      <c r="C206" s="51"/>
      <c r="D206" s="57"/>
      <c r="E206" s="57"/>
      <c r="F206" s="154" t="str">
        <f t="shared" si="3"/>
        <v/>
      </c>
    </row>
    <row r="207" spans="1:6" x14ac:dyDescent="0.25">
      <c r="A207" s="52">
        <v>205</v>
      </c>
      <c r="B207" s="53"/>
      <c r="C207" s="51"/>
      <c r="D207" s="57"/>
      <c r="E207" s="57"/>
      <c r="F207" s="154" t="str">
        <f t="shared" si="3"/>
        <v/>
      </c>
    </row>
    <row r="208" spans="1:6" x14ac:dyDescent="0.25">
      <c r="A208" s="52">
        <v>206</v>
      </c>
      <c r="B208" s="53"/>
      <c r="C208" s="51"/>
      <c r="D208" s="57"/>
      <c r="E208" s="57"/>
      <c r="F208" s="154" t="str">
        <f t="shared" si="3"/>
        <v/>
      </c>
    </row>
    <row r="209" spans="1:6" x14ac:dyDescent="0.25">
      <c r="A209" s="52">
        <v>207</v>
      </c>
      <c r="B209" s="54"/>
      <c r="C209" s="55"/>
      <c r="D209" s="58"/>
      <c r="E209" s="58"/>
      <c r="F209" s="154" t="str">
        <f t="shared" si="3"/>
        <v/>
      </c>
    </row>
    <row r="210" spans="1:6" x14ac:dyDescent="0.25">
      <c r="A210" s="52">
        <v>208</v>
      </c>
      <c r="B210" s="53"/>
      <c r="C210" s="51"/>
      <c r="D210" s="57"/>
      <c r="E210" s="57"/>
      <c r="F210" s="154" t="str">
        <f t="shared" si="3"/>
        <v/>
      </c>
    </row>
    <row r="211" spans="1:6" x14ac:dyDescent="0.25">
      <c r="A211" s="52">
        <v>209</v>
      </c>
      <c r="B211" s="53"/>
      <c r="C211" s="51"/>
      <c r="D211" s="57"/>
      <c r="E211" s="57"/>
      <c r="F211" s="154" t="str">
        <f t="shared" si="3"/>
        <v/>
      </c>
    </row>
    <row r="212" spans="1:6" x14ac:dyDescent="0.25">
      <c r="A212" s="52">
        <v>210</v>
      </c>
      <c r="B212" s="53"/>
      <c r="C212" s="51"/>
      <c r="D212" s="57"/>
      <c r="E212" s="57"/>
      <c r="F212" s="154" t="str">
        <f t="shared" si="3"/>
        <v/>
      </c>
    </row>
    <row r="213" spans="1:6" x14ac:dyDescent="0.25">
      <c r="A213" s="52">
        <v>211</v>
      </c>
      <c r="B213" s="54"/>
      <c r="C213" s="55"/>
      <c r="D213" s="58"/>
      <c r="E213" s="58"/>
      <c r="F213" s="154" t="str">
        <f t="shared" si="3"/>
        <v/>
      </c>
    </row>
    <row r="214" spans="1:6" x14ac:dyDescent="0.25">
      <c r="A214" s="52">
        <v>212</v>
      </c>
      <c r="B214" s="53"/>
      <c r="C214" s="51"/>
      <c r="D214" s="57"/>
      <c r="E214" s="57"/>
      <c r="F214" s="154" t="str">
        <f t="shared" si="3"/>
        <v/>
      </c>
    </row>
    <row r="215" spans="1:6" x14ac:dyDescent="0.25">
      <c r="A215" s="52">
        <v>213</v>
      </c>
      <c r="B215" s="54"/>
      <c r="C215" s="55"/>
      <c r="D215" s="58"/>
      <c r="E215" s="58"/>
      <c r="F215" s="154" t="str">
        <f t="shared" si="3"/>
        <v/>
      </c>
    </row>
    <row r="216" spans="1:6" x14ac:dyDescent="0.25">
      <c r="A216" s="52">
        <v>214</v>
      </c>
      <c r="B216" s="54"/>
      <c r="C216" s="55"/>
      <c r="D216" s="58"/>
      <c r="E216" s="58"/>
      <c r="F216" s="154" t="str">
        <f t="shared" si="3"/>
        <v/>
      </c>
    </row>
    <row r="217" spans="1:6" x14ac:dyDescent="0.25">
      <c r="A217" s="52">
        <v>215</v>
      </c>
      <c r="B217" s="54"/>
      <c r="C217" s="55"/>
      <c r="D217" s="58"/>
      <c r="E217" s="58"/>
      <c r="F217" s="154" t="str">
        <f t="shared" si="3"/>
        <v/>
      </c>
    </row>
    <row r="218" spans="1:6" x14ac:dyDescent="0.25">
      <c r="A218" s="52">
        <v>216</v>
      </c>
      <c r="B218" s="54"/>
      <c r="C218" s="55"/>
      <c r="D218" s="58"/>
      <c r="E218" s="58"/>
      <c r="F218" s="154" t="str">
        <f t="shared" si="3"/>
        <v/>
      </c>
    </row>
    <row r="219" spans="1:6" x14ac:dyDescent="0.25">
      <c r="A219" s="52">
        <v>217</v>
      </c>
      <c r="B219" s="54"/>
      <c r="C219" s="55"/>
      <c r="D219" s="58"/>
      <c r="E219" s="58"/>
      <c r="F219" s="154" t="str">
        <f t="shared" si="3"/>
        <v/>
      </c>
    </row>
    <row r="220" spans="1:6" x14ac:dyDescent="0.25">
      <c r="A220" s="52">
        <v>218</v>
      </c>
      <c r="B220" s="53"/>
      <c r="C220" s="51"/>
      <c r="D220" s="57"/>
      <c r="E220" s="57"/>
      <c r="F220" s="154" t="str">
        <f t="shared" si="3"/>
        <v/>
      </c>
    </row>
    <row r="221" spans="1:6" x14ac:dyDescent="0.25">
      <c r="A221" s="52">
        <v>219</v>
      </c>
      <c r="B221" s="54"/>
      <c r="C221" s="55"/>
      <c r="D221" s="58"/>
      <c r="E221" s="58"/>
      <c r="F221" s="154" t="str">
        <f t="shared" si="3"/>
        <v/>
      </c>
    </row>
    <row r="222" spans="1:6" x14ac:dyDescent="0.25">
      <c r="A222" s="52">
        <v>220</v>
      </c>
      <c r="B222" s="53"/>
      <c r="C222" s="51"/>
      <c r="D222" s="57"/>
      <c r="E222" s="57"/>
      <c r="F222" s="154" t="str">
        <f t="shared" si="3"/>
        <v/>
      </c>
    </row>
    <row r="223" spans="1:6" x14ac:dyDescent="0.25">
      <c r="A223" s="52">
        <v>221</v>
      </c>
      <c r="B223" s="53"/>
      <c r="C223" s="51"/>
      <c r="D223" s="57"/>
      <c r="E223" s="57"/>
      <c r="F223" s="154" t="str">
        <f t="shared" si="3"/>
        <v/>
      </c>
    </row>
    <row r="224" spans="1:6" x14ac:dyDescent="0.25">
      <c r="A224" s="52">
        <v>222</v>
      </c>
      <c r="B224" s="53"/>
      <c r="C224" s="51"/>
      <c r="D224" s="57"/>
      <c r="E224" s="57"/>
      <c r="F224" s="154" t="str">
        <f t="shared" si="3"/>
        <v/>
      </c>
    </row>
    <row r="225" spans="1:6" x14ac:dyDescent="0.25">
      <c r="A225" s="52">
        <v>223</v>
      </c>
      <c r="B225" s="53"/>
      <c r="C225" s="51"/>
      <c r="D225" s="57"/>
      <c r="E225" s="57"/>
      <c r="F225" s="154" t="str">
        <f t="shared" si="3"/>
        <v/>
      </c>
    </row>
    <row r="226" spans="1:6" x14ac:dyDescent="0.25">
      <c r="A226" s="52">
        <v>224</v>
      </c>
      <c r="B226" s="53"/>
      <c r="C226" s="51"/>
      <c r="D226" s="57"/>
      <c r="E226" s="57"/>
      <c r="F226" s="154" t="str">
        <f t="shared" si="3"/>
        <v/>
      </c>
    </row>
    <row r="227" spans="1:6" x14ac:dyDescent="0.25">
      <c r="A227" s="52">
        <v>225</v>
      </c>
      <c r="B227" s="53"/>
      <c r="C227" s="51"/>
      <c r="D227" s="57"/>
      <c r="E227" s="57"/>
      <c r="F227" s="154" t="str">
        <f t="shared" si="3"/>
        <v/>
      </c>
    </row>
    <row r="228" spans="1:6" x14ac:dyDescent="0.25">
      <c r="A228" s="52">
        <v>226</v>
      </c>
      <c r="B228" s="53"/>
      <c r="C228" s="51"/>
      <c r="D228" s="57"/>
      <c r="E228" s="57"/>
      <c r="F228" s="154" t="str">
        <f t="shared" si="3"/>
        <v/>
      </c>
    </row>
    <row r="229" spans="1:6" x14ac:dyDescent="0.25">
      <c r="A229" s="52">
        <v>227</v>
      </c>
      <c r="B229" s="53"/>
      <c r="C229" s="51"/>
      <c r="D229" s="57"/>
      <c r="E229" s="57"/>
      <c r="F229" s="154" t="str">
        <f t="shared" si="3"/>
        <v/>
      </c>
    </row>
    <row r="230" spans="1:6" x14ac:dyDescent="0.25">
      <c r="A230" s="52">
        <v>228</v>
      </c>
      <c r="B230" s="53"/>
      <c r="C230" s="51"/>
      <c r="D230" s="57"/>
      <c r="E230" s="57"/>
      <c r="F230" s="154" t="str">
        <f t="shared" si="3"/>
        <v/>
      </c>
    </row>
    <row r="231" spans="1:6" x14ac:dyDescent="0.25">
      <c r="A231" s="52">
        <v>229</v>
      </c>
      <c r="B231" s="53"/>
      <c r="C231" s="51"/>
      <c r="D231" s="57"/>
      <c r="E231" s="57"/>
      <c r="F231" s="154" t="str">
        <f t="shared" si="3"/>
        <v/>
      </c>
    </row>
    <row r="232" spans="1:6" x14ac:dyDescent="0.25">
      <c r="A232" s="52">
        <v>230</v>
      </c>
      <c r="B232" s="53"/>
      <c r="C232" s="51"/>
      <c r="D232" s="57"/>
      <c r="E232" s="57"/>
      <c r="F232" s="154" t="str">
        <f t="shared" si="3"/>
        <v/>
      </c>
    </row>
    <row r="233" spans="1:6" x14ac:dyDescent="0.25">
      <c r="A233" s="52">
        <v>231</v>
      </c>
      <c r="B233" s="53"/>
      <c r="C233" s="51"/>
      <c r="D233" s="57"/>
      <c r="E233" s="57"/>
      <c r="F233" s="154" t="str">
        <f t="shared" si="3"/>
        <v/>
      </c>
    </row>
    <row r="234" spans="1:6" x14ac:dyDescent="0.25">
      <c r="A234" s="52">
        <v>232</v>
      </c>
      <c r="B234" s="53"/>
      <c r="C234" s="51"/>
      <c r="D234" s="57"/>
      <c r="E234" s="57"/>
      <c r="F234" s="154" t="str">
        <f t="shared" si="3"/>
        <v/>
      </c>
    </row>
    <row r="235" spans="1:6" x14ac:dyDescent="0.25">
      <c r="A235" s="52">
        <v>233</v>
      </c>
      <c r="B235" s="53"/>
      <c r="C235" s="51"/>
      <c r="D235" s="57"/>
      <c r="E235" s="57"/>
      <c r="F235" s="154" t="str">
        <f t="shared" si="3"/>
        <v/>
      </c>
    </row>
    <row r="236" spans="1:6" x14ac:dyDescent="0.25">
      <c r="A236" s="52">
        <v>234</v>
      </c>
      <c r="B236" s="53"/>
      <c r="C236" s="51"/>
      <c r="D236" s="57"/>
      <c r="E236" s="57"/>
      <c r="F236" s="154" t="str">
        <f t="shared" si="3"/>
        <v/>
      </c>
    </row>
    <row r="237" spans="1:6" x14ac:dyDescent="0.25">
      <c r="A237" s="52">
        <v>235</v>
      </c>
      <c r="B237" s="53"/>
      <c r="C237" s="51"/>
      <c r="D237" s="57"/>
      <c r="E237" s="57"/>
      <c r="F237" s="154" t="str">
        <f t="shared" si="3"/>
        <v/>
      </c>
    </row>
    <row r="238" spans="1:6" x14ac:dyDescent="0.25">
      <c r="A238" s="52">
        <v>236</v>
      </c>
      <c r="B238" s="53"/>
      <c r="C238" s="51"/>
      <c r="D238" s="57"/>
      <c r="E238" s="57"/>
      <c r="F238" s="154" t="str">
        <f t="shared" si="3"/>
        <v/>
      </c>
    </row>
    <row r="239" spans="1:6" x14ac:dyDescent="0.25">
      <c r="A239" s="52">
        <v>237</v>
      </c>
      <c r="B239" s="53"/>
      <c r="C239" s="51"/>
      <c r="D239" s="57"/>
      <c r="E239" s="57"/>
      <c r="F239" s="154" t="str">
        <f t="shared" si="3"/>
        <v/>
      </c>
    </row>
    <row r="240" spans="1:6" x14ac:dyDescent="0.25">
      <c r="A240" s="52">
        <v>238</v>
      </c>
      <c r="B240" s="53"/>
      <c r="C240" s="51"/>
      <c r="D240" s="57"/>
      <c r="E240" s="57"/>
      <c r="F240" s="154" t="str">
        <f t="shared" si="3"/>
        <v/>
      </c>
    </row>
    <row r="241" spans="1:6" x14ac:dyDescent="0.25">
      <c r="A241" s="52">
        <v>239</v>
      </c>
      <c r="B241" s="53"/>
      <c r="C241" s="51"/>
      <c r="D241" s="57"/>
      <c r="E241" s="57"/>
      <c r="F241" s="154" t="str">
        <f t="shared" si="3"/>
        <v/>
      </c>
    </row>
    <row r="242" spans="1:6" x14ac:dyDescent="0.25">
      <c r="A242" s="52">
        <v>240</v>
      </c>
      <c r="B242" s="53"/>
      <c r="C242" s="51"/>
      <c r="D242" s="57"/>
      <c r="E242" s="57"/>
      <c r="F242" s="154" t="str">
        <f t="shared" si="3"/>
        <v/>
      </c>
    </row>
    <row r="243" spans="1:6" x14ac:dyDescent="0.25">
      <c r="A243" s="52">
        <v>241</v>
      </c>
      <c r="B243" s="53"/>
      <c r="C243" s="51"/>
      <c r="D243" s="57"/>
      <c r="E243" s="57"/>
      <c r="F243" s="154" t="str">
        <f t="shared" si="3"/>
        <v/>
      </c>
    </row>
    <row r="244" spans="1:6" x14ac:dyDescent="0.25">
      <c r="A244" s="52">
        <v>242</v>
      </c>
      <c r="B244" s="53"/>
      <c r="C244" s="51"/>
      <c r="D244" s="57"/>
      <c r="E244" s="57"/>
      <c r="F244" s="154" t="str">
        <f t="shared" si="3"/>
        <v/>
      </c>
    </row>
    <row r="245" spans="1:6" x14ac:dyDescent="0.25">
      <c r="A245" s="52">
        <v>243</v>
      </c>
      <c r="B245" s="53"/>
      <c r="C245" s="51"/>
      <c r="D245" s="57"/>
      <c r="E245" s="57"/>
      <c r="F245" s="154" t="str">
        <f t="shared" si="3"/>
        <v/>
      </c>
    </row>
    <row r="246" spans="1:6" x14ac:dyDescent="0.25">
      <c r="A246" s="52">
        <v>244</v>
      </c>
      <c r="B246" s="53"/>
      <c r="C246" s="51"/>
      <c r="D246" s="57"/>
      <c r="E246" s="57"/>
      <c r="F246" s="154" t="str">
        <f t="shared" si="3"/>
        <v/>
      </c>
    </row>
    <row r="247" spans="1:6" x14ac:dyDescent="0.25">
      <c r="A247" s="52">
        <v>245</v>
      </c>
      <c r="B247" s="53"/>
      <c r="C247" s="51"/>
      <c r="D247" s="57"/>
      <c r="E247" s="57"/>
      <c r="F247" s="154" t="str">
        <f t="shared" si="3"/>
        <v/>
      </c>
    </row>
    <row r="248" spans="1:6" x14ac:dyDescent="0.25">
      <c r="A248" s="52">
        <v>246</v>
      </c>
      <c r="B248" s="53"/>
      <c r="C248" s="51"/>
      <c r="D248" s="57"/>
      <c r="E248" s="57"/>
      <c r="F248" s="154" t="str">
        <f t="shared" si="3"/>
        <v/>
      </c>
    </row>
    <row r="249" spans="1:6" x14ac:dyDescent="0.25">
      <c r="A249" s="52">
        <v>247</v>
      </c>
      <c r="B249" s="53"/>
      <c r="C249" s="51"/>
      <c r="D249" s="57"/>
      <c r="E249" s="57"/>
      <c r="F249" s="154" t="str">
        <f t="shared" si="3"/>
        <v/>
      </c>
    </row>
    <row r="250" spans="1:6" x14ac:dyDescent="0.25">
      <c r="A250" s="52">
        <v>248</v>
      </c>
      <c r="B250" s="53"/>
      <c r="C250" s="51"/>
      <c r="D250" s="57"/>
      <c r="E250" s="57"/>
      <c r="F250" s="154" t="str">
        <f t="shared" si="3"/>
        <v/>
      </c>
    </row>
    <row r="251" spans="1:6" x14ac:dyDescent="0.25">
      <c r="A251" s="52">
        <v>249</v>
      </c>
      <c r="B251" s="53"/>
      <c r="C251" s="51"/>
      <c r="D251" s="57"/>
      <c r="E251" s="57"/>
      <c r="F251" s="154" t="str">
        <f t="shared" si="3"/>
        <v/>
      </c>
    </row>
    <row r="252" spans="1:6" x14ac:dyDescent="0.25">
      <c r="A252" s="52">
        <v>250</v>
      </c>
      <c r="B252" s="53"/>
      <c r="C252" s="51"/>
      <c r="D252" s="57"/>
      <c r="E252" s="57"/>
      <c r="F252" s="154" t="str">
        <f t="shared" si="3"/>
        <v/>
      </c>
    </row>
    <row r="253" spans="1:6" x14ac:dyDescent="0.25">
      <c r="A253" s="52">
        <v>251</v>
      </c>
      <c r="B253" s="53"/>
      <c r="C253" s="51"/>
      <c r="D253" s="57"/>
      <c r="E253" s="57"/>
      <c r="F253" s="154" t="str">
        <f t="shared" si="3"/>
        <v/>
      </c>
    </row>
    <row r="254" spans="1:6" x14ac:dyDescent="0.25">
      <c r="A254" s="52">
        <v>252</v>
      </c>
      <c r="B254" s="53"/>
      <c r="C254" s="51"/>
      <c r="D254" s="57"/>
      <c r="E254" s="57"/>
      <c r="F254" s="154" t="str">
        <f t="shared" si="3"/>
        <v/>
      </c>
    </row>
    <row r="255" spans="1:6" x14ac:dyDescent="0.25">
      <c r="A255" s="52">
        <v>253</v>
      </c>
      <c r="B255" s="53"/>
      <c r="C255" s="51"/>
      <c r="D255" s="57"/>
      <c r="E255" s="57"/>
      <c r="F255" s="154" t="str">
        <f t="shared" si="3"/>
        <v/>
      </c>
    </row>
    <row r="256" spans="1:6" x14ac:dyDescent="0.25">
      <c r="A256" s="52">
        <v>254</v>
      </c>
      <c r="B256" s="53"/>
      <c r="C256" s="51"/>
      <c r="D256" s="57"/>
      <c r="E256" s="57"/>
      <c r="F256" s="154" t="str">
        <f t="shared" si="3"/>
        <v/>
      </c>
    </row>
    <row r="257" spans="1:6" x14ac:dyDescent="0.25">
      <c r="A257" s="52">
        <v>255</v>
      </c>
      <c r="B257" s="53"/>
      <c r="C257" s="51"/>
      <c r="D257" s="57"/>
      <c r="E257" s="57"/>
      <c r="F257" s="154" t="str">
        <f t="shared" si="3"/>
        <v/>
      </c>
    </row>
    <row r="258" spans="1:6" x14ac:dyDescent="0.25">
      <c r="A258" s="52">
        <v>256</v>
      </c>
      <c r="B258" s="53"/>
      <c r="C258" s="51"/>
      <c r="D258" s="57"/>
      <c r="E258" s="57"/>
      <c r="F258" s="154" t="str">
        <f t="shared" si="3"/>
        <v/>
      </c>
    </row>
    <row r="259" spans="1:6" x14ac:dyDescent="0.25">
      <c r="A259" s="52">
        <v>257</v>
      </c>
      <c r="B259" s="53"/>
      <c r="C259" s="51"/>
      <c r="D259" s="57"/>
      <c r="E259" s="57"/>
      <c r="F259" s="154" t="str">
        <f t="shared" si="3"/>
        <v/>
      </c>
    </row>
    <row r="260" spans="1:6" x14ac:dyDescent="0.25">
      <c r="A260" s="52">
        <v>258</v>
      </c>
      <c r="B260" s="53"/>
      <c r="C260" s="51"/>
      <c r="D260" s="57"/>
      <c r="E260" s="57"/>
      <c r="F260" s="154" t="str">
        <f t="shared" ref="F260:F270" si="4">IF(E260="","",((E260-D260)/E260))</f>
        <v/>
      </c>
    </row>
    <row r="261" spans="1:6" x14ac:dyDescent="0.25">
      <c r="A261" s="52">
        <v>259</v>
      </c>
      <c r="B261" s="53"/>
      <c r="C261" s="51"/>
      <c r="D261" s="57"/>
      <c r="E261" s="57"/>
      <c r="F261" s="154" t="str">
        <f t="shared" si="4"/>
        <v/>
      </c>
    </row>
    <row r="262" spans="1:6" x14ac:dyDescent="0.25">
      <c r="A262" s="52">
        <v>260</v>
      </c>
      <c r="B262" s="54"/>
      <c r="C262" s="55"/>
      <c r="D262" s="58"/>
      <c r="E262" s="58"/>
      <c r="F262" s="154" t="str">
        <f t="shared" si="4"/>
        <v/>
      </c>
    </row>
    <row r="263" spans="1:6" x14ac:dyDescent="0.25">
      <c r="A263" s="52">
        <v>261</v>
      </c>
      <c r="B263" s="53"/>
      <c r="C263" s="51"/>
      <c r="D263" s="57"/>
      <c r="E263" s="57"/>
      <c r="F263" s="154" t="str">
        <f t="shared" si="4"/>
        <v/>
      </c>
    </row>
    <row r="264" spans="1:6" x14ac:dyDescent="0.25">
      <c r="A264" s="52">
        <v>262</v>
      </c>
      <c r="B264" s="53"/>
      <c r="C264" s="51"/>
      <c r="D264" s="57"/>
      <c r="E264" s="57"/>
      <c r="F264" s="154" t="str">
        <f t="shared" si="4"/>
        <v/>
      </c>
    </row>
    <row r="265" spans="1:6" x14ac:dyDescent="0.25">
      <c r="A265" s="52">
        <v>263</v>
      </c>
      <c r="B265" s="53"/>
      <c r="C265" s="51"/>
      <c r="D265" s="57"/>
      <c r="E265" s="57"/>
      <c r="F265" s="154" t="str">
        <f t="shared" si="4"/>
        <v/>
      </c>
    </row>
    <row r="266" spans="1:6" x14ac:dyDescent="0.25">
      <c r="A266" s="52">
        <v>264</v>
      </c>
      <c r="B266" s="53"/>
      <c r="C266" s="51"/>
      <c r="D266" s="57"/>
      <c r="E266" s="57"/>
      <c r="F266" s="154" t="str">
        <f t="shared" si="4"/>
        <v/>
      </c>
    </row>
    <row r="267" spans="1:6" x14ac:dyDescent="0.25">
      <c r="A267" s="52">
        <v>265</v>
      </c>
      <c r="B267" s="53"/>
      <c r="C267" s="51"/>
      <c r="D267" s="57"/>
      <c r="E267" s="57"/>
      <c r="F267" s="154" t="str">
        <f t="shared" si="4"/>
        <v/>
      </c>
    </row>
    <row r="268" spans="1:6" x14ac:dyDescent="0.25">
      <c r="A268" s="52">
        <v>266</v>
      </c>
      <c r="B268" s="53"/>
      <c r="C268" s="51"/>
      <c r="D268" s="57"/>
      <c r="E268" s="57"/>
      <c r="F268" s="154" t="str">
        <f t="shared" si="4"/>
        <v/>
      </c>
    </row>
    <row r="269" spans="1:6" x14ac:dyDescent="0.25">
      <c r="A269" s="52">
        <v>267</v>
      </c>
      <c r="B269" s="53"/>
      <c r="C269" s="51"/>
      <c r="D269" s="57"/>
      <c r="E269" s="57"/>
      <c r="F269" s="154" t="str">
        <f t="shared" si="4"/>
        <v/>
      </c>
    </row>
    <row r="270" spans="1:6" x14ac:dyDescent="0.25">
      <c r="A270" s="52">
        <v>268</v>
      </c>
      <c r="B270" s="53"/>
      <c r="C270" s="51"/>
      <c r="D270" s="57"/>
      <c r="E270" s="57"/>
      <c r="F270" s="154" t="str">
        <f t="shared" si="4"/>
        <v/>
      </c>
    </row>
    <row r="271" spans="1:6" x14ac:dyDescent="0.25">
      <c r="A271" s="52">
        <v>269</v>
      </c>
      <c r="B271" s="53"/>
      <c r="C271" s="51"/>
      <c r="D271" s="57"/>
      <c r="E271" s="57"/>
      <c r="F271" s="154" t="str">
        <f>IF(E271="","",((E271-D271)/E271))</f>
        <v/>
      </c>
    </row>
    <row r="272" spans="1:6" x14ac:dyDescent="0.25">
      <c r="A272" s="52">
        <v>270</v>
      </c>
      <c r="B272" s="53"/>
      <c r="C272" s="51"/>
      <c r="D272" s="57"/>
      <c r="E272" s="57"/>
      <c r="F272" s="154" t="str">
        <f t="shared" ref="F272:F283" si="5">IF(E272="","",((E272-D272)/E272))</f>
        <v/>
      </c>
    </row>
    <row r="273" spans="1:6" x14ac:dyDescent="0.25">
      <c r="A273" s="52">
        <v>271</v>
      </c>
      <c r="B273" s="53"/>
      <c r="C273" s="51"/>
      <c r="D273" s="57"/>
      <c r="E273" s="57"/>
      <c r="F273" s="154" t="str">
        <f t="shared" si="5"/>
        <v/>
      </c>
    </row>
    <row r="274" spans="1:6" x14ac:dyDescent="0.25">
      <c r="A274" s="52">
        <v>272</v>
      </c>
      <c r="B274" s="53"/>
      <c r="C274" s="51"/>
      <c r="D274" s="57"/>
      <c r="E274" s="57"/>
      <c r="F274" s="154" t="str">
        <f t="shared" si="5"/>
        <v/>
      </c>
    </row>
    <row r="275" spans="1:6" x14ac:dyDescent="0.25">
      <c r="A275" s="52">
        <v>273</v>
      </c>
      <c r="B275" s="53"/>
      <c r="C275" s="51"/>
      <c r="D275" s="57"/>
      <c r="E275" s="57"/>
      <c r="F275" s="154" t="str">
        <f t="shared" si="5"/>
        <v/>
      </c>
    </row>
    <row r="276" spans="1:6" x14ac:dyDescent="0.25">
      <c r="A276" s="52">
        <v>274</v>
      </c>
      <c r="B276" s="53"/>
      <c r="C276" s="51"/>
      <c r="D276" s="57"/>
      <c r="E276" s="57"/>
      <c r="F276" s="154" t="str">
        <f t="shared" si="5"/>
        <v/>
      </c>
    </row>
    <row r="277" spans="1:6" x14ac:dyDescent="0.25">
      <c r="A277" s="52">
        <v>275</v>
      </c>
      <c r="B277" s="53"/>
      <c r="C277" s="51"/>
      <c r="D277" s="57"/>
      <c r="E277" s="57"/>
      <c r="F277" s="154" t="str">
        <f t="shared" si="5"/>
        <v/>
      </c>
    </row>
    <row r="278" spans="1:6" x14ac:dyDescent="0.25">
      <c r="A278" s="52">
        <v>276</v>
      </c>
      <c r="B278" s="53"/>
      <c r="C278" s="51"/>
      <c r="D278" s="57"/>
      <c r="E278" s="57"/>
      <c r="F278" s="154" t="str">
        <f t="shared" si="5"/>
        <v/>
      </c>
    </row>
    <row r="279" spans="1:6" x14ac:dyDescent="0.25">
      <c r="A279" s="52">
        <v>277</v>
      </c>
      <c r="B279" s="53"/>
      <c r="C279" s="51"/>
      <c r="D279" s="57"/>
      <c r="E279" s="57"/>
      <c r="F279" s="154" t="str">
        <f t="shared" si="5"/>
        <v/>
      </c>
    </row>
    <row r="280" spans="1:6" x14ac:dyDescent="0.25">
      <c r="A280" s="52">
        <v>278</v>
      </c>
      <c r="B280" s="53"/>
      <c r="C280" s="51"/>
      <c r="D280" s="57"/>
      <c r="E280" s="57"/>
      <c r="F280" s="154" t="str">
        <f t="shared" si="5"/>
        <v/>
      </c>
    </row>
    <row r="281" spans="1:6" x14ac:dyDescent="0.25">
      <c r="A281" s="52">
        <v>279</v>
      </c>
      <c r="B281" s="53"/>
      <c r="C281" s="51"/>
      <c r="D281" s="57"/>
      <c r="E281" s="57"/>
      <c r="F281" s="154" t="str">
        <f t="shared" si="5"/>
        <v/>
      </c>
    </row>
    <row r="282" spans="1:6" x14ac:dyDescent="0.25">
      <c r="A282" s="52">
        <v>280</v>
      </c>
      <c r="B282" s="53"/>
      <c r="C282" s="51"/>
      <c r="D282" s="57"/>
      <c r="E282" s="57"/>
      <c r="F282" s="154" t="str">
        <f t="shared" si="5"/>
        <v/>
      </c>
    </row>
    <row r="283" spans="1:6" x14ac:dyDescent="0.25">
      <c r="A283" s="52">
        <v>281</v>
      </c>
      <c r="B283" s="53"/>
      <c r="C283" s="51"/>
      <c r="D283" s="57"/>
      <c r="E283" s="57"/>
      <c r="F283" s="154" t="str">
        <f t="shared" si="5"/>
        <v/>
      </c>
    </row>
  </sheetData>
  <protectedRanges>
    <protectedRange password="CC4D" sqref="B14:E283" name="Intervalo1"/>
    <protectedRange password="CC4D" sqref="B3:E13" name="Intervalo1_1"/>
  </protectedRanges>
  <autoFilter ref="A2:F2" xr:uid="{00000000-0009-0000-0000-000002000000}">
    <sortState xmlns:xlrd2="http://schemas.microsoft.com/office/spreadsheetml/2017/richdata2" ref="A3:F268">
      <sortCondition ref="B2"/>
    </sortState>
  </autoFilter>
  <mergeCells count="1">
    <mergeCell ref="A1:F1"/>
  </mergeCells>
  <dataValidations count="1">
    <dataValidation type="list" allowBlank="1" showInputMessage="1" showErrorMessage="1" sqref="C3:C268" xr:uid="{00000000-0002-0000-0200-000000000000}">
      <formula1>UNIDADE</formula1>
    </dataValidation>
  </dataValidations>
  <pageMargins left="0.511811024" right="0.511811024" top="0.78740157499999996" bottom="0.78740157499999996" header="0.31496062000000002" footer="0.3149606200000000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theme="3"/>
    <pageSetUpPr fitToPage="1"/>
  </sheetPr>
  <dimension ref="A2:I90"/>
  <sheetViews>
    <sheetView showGridLines="0" zoomScale="115" zoomScaleNormal="115" workbookViewId="0"/>
  </sheetViews>
  <sheetFormatPr defaultColWidth="8.85546875" defaultRowHeight="15" x14ac:dyDescent="0.25"/>
  <cols>
    <col min="2" max="2" width="5.7109375" customWidth="1"/>
    <col min="3" max="3" width="43.42578125" customWidth="1"/>
    <col min="4" max="4" width="19.5703125" customWidth="1"/>
    <col min="5" max="5" width="14.42578125" customWidth="1"/>
    <col min="6" max="6" width="16.42578125" customWidth="1"/>
    <col min="7" max="7" width="15.140625" customWidth="1"/>
    <col min="8" max="8" width="16.42578125" bestFit="1" customWidth="1"/>
    <col min="9" max="9" width="10.85546875" bestFit="1" customWidth="1"/>
  </cols>
  <sheetData>
    <row r="2" spans="1:9" ht="18.75" customHeight="1" x14ac:dyDescent="0.25">
      <c r="A2" s="317" t="s">
        <v>168</v>
      </c>
      <c r="B2" s="317"/>
      <c r="C2" s="317"/>
      <c r="D2" s="317"/>
      <c r="E2" s="317"/>
      <c r="F2" s="317"/>
      <c r="G2" s="317"/>
      <c r="H2" s="317"/>
    </row>
    <row r="3" spans="1:9" ht="17.25" customHeight="1" x14ac:dyDescent="0.25">
      <c r="A3" s="317"/>
      <c r="B3" s="317"/>
      <c r="C3" s="317"/>
      <c r="D3" s="317"/>
      <c r="E3" s="317"/>
      <c r="F3" s="317"/>
      <c r="G3" s="317"/>
      <c r="H3" s="317"/>
    </row>
    <row r="4" spans="1:9" ht="13.5" customHeight="1" x14ac:dyDescent="0.25">
      <c r="A4" s="317"/>
      <c r="B4" s="317"/>
      <c r="C4" s="317"/>
      <c r="D4" s="317"/>
      <c r="E4" s="317"/>
      <c r="F4" s="317"/>
      <c r="G4" s="317"/>
      <c r="H4" s="317"/>
    </row>
    <row r="5" spans="1:9" ht="14.25" customHeight="1" x14ac:dyDescent="0.25">
      <c r="G5" s="4"/>
      <c r="H5" s="4"/>
    </row>
    <row r="6" spans="1:9" ht="21" x14ac:dyDescent="0.25">
      <c r="A6" s="315" t="s">
        <v>27</v>
      </c>
      <c r="B6" s="315"/>
      <c r="C6" s="315"/>
      <c r="D6" s="315"/>
      <c r="E6" s="315"/>
      <c r="F6" s="315"/>
      <c r="G6" s="315"/>
      <c r="H6" s="315"/>
    </row>
    <row r="7" spans="1:9" ht="13.5" customHeight="1" x14ac:dyDescent="0.25"/>
    <row r="8" spans="1:9" ht="18.75" x14ac:dyDescent="0.3">
      <c r="C8" s="160" t="s">
        <v>79</v>
      </c>
      <c r="D8" s="165">
        <f>SUBTOTAL(9,D11:D59)</f>
        <v>177363.54999999993</v>
      </c>
      <c r="E8" s="44"/>
      <c r="F8" s="164">
        <f>SUBTOTAL(9,F11:F59)</f>
        <v>35472.71</v>
      </c>
      <c r="G8" s="164">
        <f>SUBTOTAL(9,G11:G59)</f>
        <v>0.2799298453282828</v>
      </c>
      <c r="H8" s="164">
        <f>SUBTOTAL(9,H11:H59)</f>
        <v>2956.0591666666655</v>
      </c>
    </row>
    <row r="9" spans="1:9" ht="13.5" customHeight="1" x14ac:dyDescent="0.25"/>
    <row r="10" spans="1:9" ht="39.950000000000003" customHeight="1" x14ac:dyDescent="0.25">
      <c r="A10" s="316" t="s">
        <v>27</v>
      </c>
      <c r="B10" s="1">
        <v>1</v>
      </c>
      <c r="C10" s="59" t="s">
        <v>285</v>
      </c>
      <c r="D10" s="61">
        <v>11390</v>
      </c>
      <c r="E10" s="64">
        <v>5</v>
      </c>
      <c r="F10" s="161">
        <f>IF(D10="","",D10/E10)</f>
        <v>2278</v>
      </c>
      <c r="G10" s="167" t="s">
        <v>83</v>
      </c>
      <c r="H10" s="168" t="s">
        <v>106</v>
      </c>
      <c r="I10" s="133">
        <f>(22*8)*60</f>
        <v>10560</v>
      </c>
    </row>
    <row r="11" spans="1:9" ht="18" customHeight="1" x14ac:dyDescent="0.25">
      <c r="A11" s="316"/>
      <c r="B11" s="1">
        <v>2</v>
      </c>
      <c r="C11" s="59" t="s">
        <v>286</v>
      </c>
      <c r="D11" s="61">
        <v>25900</v>
      </c>
      <c r="E11" s="64">
        <v>5</v>
      </c>
      <c r="F11" s="161">
        <f t="shared" ref="F11:F45" si="0">IF(D11="","",D11/E11)</f>
        <v>5180</v>
      </c>
      <c r="G11" s="162">
        <f>IF(F11="","",((F11/12)/$I$10))</f>
        <v>4.0877525252525256E-2</v>
      </c>
      <c r="H11" s="162">
        <f>IF(F11="","",F11/12)</f>
        <v>431.66666666666669</v>
      </c>
    </row>
    <row r="12" spans="1:9" ht="18" customHeight="1" x14ac:dyDescent="0.25">
      <c r="A12" s="316"/>
      <c r="B12" s="1">
        <v>3</v>
      </c>
      <c r="C12" s="59" t="s">
        <v>287</v>
      </c>
      <c r="D12" s="61">
        <v>24900</v>
      </c>
      <c r="E12" s="64">
        <v>5</v>
      </c>
      <c r="F12" s="161">
        <f t="shared" si="0"/>
        <v>4980</v>
      </c>
      <c r="G12" s="162">
        <f t="shared" ref="G12:G59" si="1">IF(F12="","",((F12/12)/$I$10))</f>
        <v>3.9299242424242424E-2</v>
      </c>
      <c r="H12" s="162">
        <f t="shared" ref="H12:H59" si="2">IF(F12="","",F12/12)</f>
        <v>415</v>
      </c>
    </row>
    <row r="13" spans="1:9" ht="18" customHeight="1" x14ac:dyDescent="0.25">
      <c r="A13" s="316"/>
      <c r="B13" s="1">
        <v>4</v>
      </c>
      <c r="C13" s="59" t="s">
        <v>288</v>
      </c>
      <c r="D13" s="61">
        <v>3490</v>
      </c>
      <c r="E13" s="64">
        <v>5</v>
      </c>
      <c r="F13" s="161">
        <f t="shared" si="0"/>
        <v>698</v>
      </c>
      <c r="G13" s="162">
        <f t="shared" si="1"/>
        <v>5.5082070707070706E-3</v>
      </c>
      <c r="H13" s="162">
        <f t="shared" si="2"/>
        <v>58.166666666666664</v>
      </c>
    </row>
    <row r="14" spans="1:9" ht="18" customHeight="1" x14ac:dyDescent="0.25">
      <c r="A14" s="316"/>
      <c r="B14" s="1">
        <v>5</v>
      </c>
      <c r="C14" s="59" t="s">
        <v>289</v>
      </c>
      <c r="D14" s="61">
        <v>9790</v>
      </c>
      <c r="E14" s="64">
        <v>5</v>
      </c>
      <c r="F14" s="161">
        <f t="shared" si="0"/>
        <v>1958</v>
      </c>
      <c r="G14" s="162">
        <f t="shared" si="1"/>
        <v>1.5451388888888888E-2</v>
      </c>
      <c r="H14" s="162">
        <f t="shared" si="2"/>
        <v>163.16666666666666</v>
      </c>
    </row>
    <row r="15" spans="1:9" ht="18" customHeight="1" x14ac:dyDescent="0.25">
      <c r="A15" s="316"/>
      <c r="B15" s="1">
        <v>6</v>
      </c>
      <c r="C15" s="59" t="s">
        <v>290</v>
      </c>
      <c r="D15" s="61">
        <v>6890</v>
      </c>
      <c r="E15" s="64">
        <v>5</v>
      </c>
      <c r="F15" s="161">
        <f t="shared" si="0"/>
        <v>1378</v>
      </c>
      <c r="G15" s="162">
        <f t="shared" si="1"/>
        <v>1.0874368686868686E-2</v>
      </c>
      <c r="H15" s="162">
        <f t="shared" si="2"/>
        <v>114.83333333333333</v>
      </c>
    </row>
    <row r="16" spans="1:9" ht="18" customHeight="1" x14ac:dyDescent="0.25">
      <c r="A16" s="316"/>
      <c r="B16" s="1">
        <v>7</v>
      </c>
      <c r="C16" s="59" t="s">
        <v>291</v>
      </c>
      <c r="D16" s="61">
        <v>1199</v>
      </c>
      <c r="E16" s="64">
        <v>5</v>
      </c>
      <c r="F16" s="161">
        <f t="shared" si="0"/>
        <v>239.8</v>
      </c>
      <c r="G16" s="162">
        <f t="shared" si="1"/>
        <v>1.8923611111111112E-3</v>
      </c>
      <c r="H16" s="162">
        <f t="shared" si="2"/>
        <v>19.983333333333334</v>
      </c>
    </row>
    <row r="17" spans="1:8" ht="18" customHeight="1" x14ac:dyDescent="0.25">
      <c r="A17" s="316"/>
      <c r="B17" s="1">
        <v>8</v>
      </c>
      <c r="C17" s="59" t="s">
        <v>366</v>
      </c>
      <c r="D17" s="61">
        <v>6290</v>
      </c>
      <c r="E17" s="64">
        <v>5</v>
      </c>
      <c r="F17" s="161">
        <f t="shared" si="0"/>
        <v>1258</v>
      </c>
      <c r="G17" s="162">
        <f t="shared" si="1"/>
        <v>9.9273989898989896E-3</v>
      </c>
      <c r="H17" s="162">
        <f t="shared" si="2"/>
        <v>104.83333333333333</v>
      </c>
    </row>
    <row r="18" spans="1:8" ht="18" customHeight="1" x14ac:dyDescent="0.25">
      <c r="A18" s="316"/>
      <c r="B18" s="1">
        <v>9</v>
      </c>
      <c r="C18" s="59" t="s">
        <v>292</v>
      </c>
      <c r="D18" s="61">
        <v>8900</v>
      </c>
      <c r="E18" s="64">
        <v>5</v>
      </c>
      <c r="F18" s="161">
        <f t="shared" si="0"/>
        <v>1780</v>
      </c>
      <c r="G18" s="162">
        <f t="shared" si="1"/>
        <v>1.4046717171717172E-2</v>
      </c>
      <c r="H18" s="162">
        <f t="shared" si="2"/>
        <v>148.33333333333334</v>
      </c>
    </row>
    <row r="19" spans="1:8" ht="18" customHeight="1" x14ac:dyDescent="0.25">
      <c r="A19" s="316"/>
      <c r="B19" s="1">
        <v>10</v>
      </c>
      <c r="C19" s="59" t="s">
        <v>293</v>
      </c>
      <c r="D19" s="61">
        <v>4650</v>
      </c>
      <c r="E19" s="64">
        <v>5</v>
      </c>
      <c r="F19" s="161">
        <f t="shared" si="0"/>
        <v>930</v>
      </c>
      <c r="G19" s="162">
        <f t="shared" si="1"/>
        <v>7.3390151515151519E-3</v>
      </c>
      <c r="H19" s="162">
        <f t="shared" si="2"/>
        <v>77.5</v>
      </c>
    </row>
    <row r="20" spans="1:8" ht="18" customHeight="1" x14ac:dyDescent="0.25">
      <c r="A20" s="316"/>
      <c r="B20" s="1">
        <v>11</v>
      </c>
      <c r="C20" s="59" t="s">
        <v>294</v>
      </c>
      <c r="D20" s="61">
        <v>49900</v>
      </c>
      <c r="E20" s="64">
        <v>5</v>
      </c>
      <c r="F20" s="161">
        <f t="shared" si="0"/>
        <v>9980</v>
      </c>
      <c r="G20" s="162">
        <f t="shared" si="1"/>
        <v>7.8756313131313122E-2</v>
      </c>
      <c r="H20" s="162">
        <f t="shared" si="2"/>
        <v>831.66666666666663</v>
      </c>
    </row>
    <row r="21" spans="1:8" ht="18" customHeight="1" x14ac:dyDescent="0.25">
      <c r="A21" s="316"/>
      <c r="B21" s="1">
        <v>12</v>
      </c>
      <c r="C21" s="59" t="s">
        <v>295</v>
      </c>
      <c r="D21" s="61">
        <v>2789</v>
      </c>
      <c r="E21" s="64">
        <v>5</v>
      </c>
      <c r="F21" s="161">
        <f t="shared" si="0"/>
        <v>557.79999999999995</v>
      </c>
      <c r="G21" s="162">
        <f t="shared" si="1"/>
        <v>4.4018308080808078E-3</v>
      </c>
      <c r="H21" s="162">
        <f t="shared" si="2"/>
        <v>46.483333333333327</v>
      </c>
    </row>
    <row r="22" spans="1:8" ht="18" customHeight="1" x14ac:dyDescent="0.25">
      <c r="A22" s="316"/>
      <c r="B22" s="1">
        <v>13</v>
      </c>
      <c r="C22" s="59" t="s">
        <v>382</v>
      </c>
      <c r="D22" s="61">
        <v>1390</v>
      </c>
      <c r="E22" s="64">
        <v>5</v>
      </c>
      <c r="F22" s="161">
        <f t="shared" si="0"/>
        <v>278</v>
      </c>
      <c r="G22" s="162">
        <f t="shared" si="1"/>
        <v>2.1938131313131316E-3</v>
      </c>
      <c r="H22" s="162">
        <f t="shared" si="2"/>
        <v>23.166666666666668</v>
      </c>
    </row>
    <row r="23" spans="1:8" ht="18" customHeight="1" x14ac:dyDescent="0.25">
      <c r="A23" s="316"/>
      <c r="B23" s="1">
        <v>14</v>
      </c>
      <c r="C23" s="59" t="s">
        <v>296</v>
      </c>
      <c r="D23" s="61">
        <v>1169</v>
      </c>
      <c r="E23" s="64">
        <v>5</v>
      </c>
      <c r="F23" s="161">
        <f t="shared" si="0"/>
        <v>233.8</v>
      </c>
      <c r="G23" s="162">
        <f t="shared" si="1"/>
        <v>1.8450126262626264E-3</v>
      </c>
      <c r="H23" s="162">
        <f t="shared" si="2"/>
        <v>19.483333333333334</v>
      </c>
    </row>
    <row r="24" spans="1:8" ht="18" customHeight="1" x14ac:dyDescent="0.25">
      <c r="A24" s="316"/>
      <c r="B24" s="1">
        <v>15</v>
      </c>
      <c r="C24" s="59" t="s">
        <v>297</v>
      </c>
      <c r="D24" s="61">
        <v>147</v>
      </c>
      <c r="E24" s="64">
        <v>5</v>
      </c>
      <c r="F24" s="161">
        <f t="shared" si="0"/>
        <v>29.4</v>
      </c>
      <c r="G24" s="162">
        <f t="shared" si="1"/>
        <v>2.3200757575757573E-4</v>
      </c>
      <c r="H24" s="162">
        <f t="shared" si="2"/>
        <v>2.4499999999999997</v>
      </c>
    </row>
    <row r="25" spans="1:8" ht="18" customHeight="1" x14ac:dyDescent="0.25">
      <c r="A25" s="316"/>
      <c r="B25" s="1">
        <v>16</v>
      </c>
      <c r="C25" s="59" t="s">
        <v>298</v>
      </c>
      <c r="D25" s="61">
        <v>539</v>
      </c>
      <c r="E25" s="64">
        <v>5</v>
      </c>
      <c r="F25" s="161">
        <f t="shared" si="0"/>
        <v>107.8</v>
      </c>
      <c r="G25" s="162">
        <f t="shared" si="1"/>
        <v>8.5069444444444439E-4</v>
      </c>
      <c r="H25" s="162">
        <f t="shared" si="2"/>
        <v>8.9833333333333325</v>
      </c>
    </row>
    <row r="26" spans="1:8" ht="18" customHeight="1" x14ac:dyDescent="0.25">
      <c r="A26" s="316"/>
      <c r="B26" s="1">
        <v>17</v>
      </c>
      <c r="C26" s="59" t="s">
        <v>299</v>
      </c>
      <c r="D26" s="61">
        <v>839.9</v>
      </c>
      <c r="E26" s="64">
        <v>5</v>
      </c>
      <c r="F26" s="161">
        <f t="shared" si="0"/>
        <v>167.98</v>
      </c>
      <c r="G26" s="162">
        <f t="shared" si="1"/>
        <v>1.3255997474747475E-3</v>
      </c>
      <c r="H26" s="162">
        <f t="shared" si="2"/>
        <v>13.998333333333333</v>
      </c>
    </row>
    <row r="27" spans="1:8" ht="18" customHeight="1" x14ac:dyDescent="0.25">
      <c r="A27" s="316"/>
      <c r="B27" s="1">
        <v>18</v>
      </c>
      <c r="C27" s="59" t="s">
        <v>300</v>
      </c>
      <c r="D27" s="61">
        <v>699.9</v>
      </c>
      <c r="E27" s="64">
        <v>5</v>
      </c>
      <c r="F27" s="161">
        <f t="shared" si="0"/>
        <v>139.97999999999999</v>
      </c>
      <c r="G27" s="162">
        <f t="shared" si="1"/>
        <v>1.1046401515151514E-3</v>
      </c>
      <c r="H27" s="162">
        <f t="shared" si="2"/>
        <v>11.664999999999999</v>
      </c>
    </row>
    <row r="28" spans="1:8" ht="18" customHeight="1" x14ac:dyDescent="0.25">
      <c r="A28" s="316"/>
      <c r="B28" s="1">
        <v>19</v>
      </c>
      <c r="C28" s="59" t="s">
        <v>301</v>
      </c>
      <c r="D28" s="61">
        <v>4850</v>
      </c>
      <c r="E28" s="64">
        <v>5</v>
      </c>
      <c r="F28" s="161">
        <f t="shared" si="0"/>
        <v>970</v>
      </c>
      <c r="G28" s="162">
        <f t="shared" si="1"/>
        <v>7.654671717171717E-3</v>
      </c>
      <c r="H28" s="162">
        <f t="shared" si="2"/>
        <v>80.833333333333329</v>
      </c>
    </row>
    <row r="29" spans="1:8" ht="18" customHeight="1" x14ac:dyDescent="0.25">
      <c r="A29" s="316"/>
      <c r="B29" s="1">
        <v>20</v>
      </c>
      <c r="C29" s="59" t="s">
        <v>302</v>
      </c>
      <c r="D29" s="61">
        <v>2990</v>
      </c>
      <c r="E29" s="64">
        <v>5</v>
      </c>
      <c r="F29" s="161">
        <f t="shared" si="0"/>
        <v>598</v>
      </c>
      <c r="G29" s="162">
        <f t="shared" si="1"/>
        <v>4.7190656565656566E-3</v>
      </c>
      <c r="H29" s="162">
        <f t="shared" si="2"/>
        <v>49.833333333333336</v>
      </c>
    </row>
    <row r="30" spans="1:8" ht="18" customHeight="1" x14ac:dyDescent="0.25">
      <c r="A30" s="316"/>
      <c r="B30" s="1">
        <v>21</v>
      </c>
      <c r="C30" s="59" t="s">
        <v>303</v>
      </c>
      <c r="D30" s="61">
        <v>1900</v>
      </c>
      <c r="E30" s="64">
        <v>5</v>
      </c>
      <c r="F30" s="161">
        <f t="shared" si="0"/>
        <v>380</v>
      </c>
      <c r="G30" s="162">
        <f t="shared" si="1"/>
        <v>2.998737373737374E-3</v>
      </c>
      <c r="H30" s="162">
        <f t="shared" si="2"/>
        <v>31.666666666666668</v>
      </c>
    </row>
    <row r="31" spans="1:8" ht="18" customHeight="1" x14ac:dyDescent="0.25">
      <c r="A31" s="316"/>
      <c r="B31" s="1">
        <v>22</v>
      </c>
      <c r="C31" s="59" t="s">
        <v>304</v>
      </c>
      <c r="D31" s="61">
        <v>2690</v>
      </c>
      <c r="E31" s="64">
        <v>5</v>
      </c>
      <c r="F31" s="161">
        <f t="shared" si="0"/>
        <v>538</v>
      </c>
      <c r="G31" s="162">
        <f t="shared" si="1"/>
        <v>4.2455808080808085E-3</v>
      </c>
      <c r="H31" s="162">
        <f t="shared" si="2"/>
        <v>44.833333333333336</v>
      </c>
    </row>
    <row r="32" spans="1:8" ht="18" customHeight="1" x14ac:dyDescent="0.25">
      <c r="A32" s="316"/>
      <c r="B32" s="1">
        <v>23</v>
      </c>
      <c r="C32" s="59" t="s">
        <v>305</v>
      </c>
      <c r="D32" s="61">
        <v>385</v>
      </c>
      <c r="E32" s="64">
        <v>5</v>
      </c>
      <c r="F32" s="161">
        <f t="shared" si="0"/>
        <v>77</v>
      </c>
      <c r="G32" s="162">
        <f t="shared" si="1"/>
        <v>6.076388888888889E-4</v>
      </c>
      <c r="H32" s="162">
        <f t="shared" si="2"/>
        <v>6.416666666666667</v>
      </c>
    </row>
    <row r="33" spans="1:8" ht="18" customHeight="1" x14ac:dyDescent="0.25">
      <c r="A33" s="316"/>
      <c r="B33" s="1">
        <v>24</v>
      </c>
      <c r="C33" s="59" t="s">
        <v>306</v>
      </c>
      <c r="D33" s="61">
        <v>319</v>
      </c>
      <c r="E33" s="64">
        <v>5</v>
      </c>
      <c r="F33" s="161">
        <f t="shared" si="0"/>
        <v>63.8</v>
      </c>
      <c r="G33" s="162">
        <f t="shared" si="1"/>
        <v>5.0347222222222221E-4</v>
      </c>
      <c r="H33" s="162">
        <f t="shared" si="2"/>
        <v>5.3166666666666664</v>
      </c>
    </row>
    <row r="34" spans="1:8" ht="18" customHeight="1" x14ac:dyDescent="0.25">
      <c r="A34" s="316"/>
      <c r="B34" s="1">
        <v>25</v>
      </c>
      <c r="C34" s="59" t="s">
        <v>307</v>
      </c>
      <c r="D34" s="61">
        <v>169</v>
      </c>
      <c r="E34" s="64">
        <v>5</v>
      </c>
      <c r="F34" s="161">
        <f t="shared" si="0"/>
        <v>33.799999999999997</v>
      </c>
      <c r="G34" s="162">
        <f t="shared" si="1"/>
        <v>2.6672979797979796E-4</v>
      </c>
      <c r="H34" s="162">
        <f t="shared" si="2"/>
        <v>2.8166666666666664</v>
      </c>
    </row>
    <row r="35" spans="1:8" ht="18" customHeight="1" x14ac:dyDescent="0.25">
      <c r="A35" s="316"/>
      <c r="B35" s="1">
        <v>26</v>
      </c>
      <c r="C35" s="59" t="s">
        <v>308</v>
      </c>
      <c r="D35" s="61">
        <v>39.9</v>
      </c>
      <c r="E35" s="64">
        <v>5</v>
      </c>
      <c r="F35" s="161">
        <f t="shared" si="0"/>
        <v>7.9799999999999995</v>
      </c>
      <c r="G35" s="162">
        <f t="shared" si="1"/>
        <v>6.2973484848484842E-5</v>
      </c>
      <c r="H35" s="162">
        <f t="shared" si="2"/>
        <v>0.66499999999999992</v>
      </c>
    </row>
    <row r="36" spans="1:8" ht="18" customHeight="1" x14ac:dyDescent="0.25">
      <c r="A36" s="316"/>
      <c r="B36" s="1">
        <v>27</v>
      </c>
      <c r="C36" s="59" t="s">
        <v>309</v>
      </c>
      <c r="D36" s="61">
        <v>29.9</v>
      </c>
      <c r="E36" s="64">
        <v>5</v>
      </c>
      <c r="F36" s="161">
        <f t="shared" si="0"/>
        <v>5.9799999999999995</v>
      </c>
      <c r="G36" s="162">
        <f t="shared" si="1"/>
        <v>4.7190656565656559E-5</v>
      </c>
      <c r="H36" s="162">
        <f t="shared" si="2"/>
        <v>0.49833333333333329</v>
      </c>
    </row>
    <row r="37" spans="1:8" ht="18" customHeight="1" x14ac:dyDescent="0.25">
      <c r="A37" s="316"/>
      <c r="B37" s="1">
        <v>28</v>
      </c>
      <c r="C37" s="59" t="s">
        <v>310</v>
      </c>
      <c r="D37" s="61">
        <v>33.799999999999997</v>
      </c>
      <c r="E37" s="64">
        <v>5</v>
      </c>
      <c r="F37" s="161">
        <f t="shared" si="0"/>
        <v>6.76</v>
      </c>
      <c r="G37" s="162">
        <f t="shared" si="1"/>
        <v>5.3345959595959597E-5</v>
      </c>
      <c r="H37" s="162">
        <f t="shared" si="2"/>
        <v>0.56333333333333335</v>
      </c>
    </row>
    <row r="38" spans="1:8" ht="18" customHeight="1" x14ac:dyDescent="0.25">
      <c r="A38" s="316"/>
      <c r="B38" s="1">
        <v>29</v>
      </c>
      <c r="C38" s="59" t="s">
        <v>311</v>
      </c>
      <c r="D38" s="61">
        <v>169.9</v>
      </c>
      <c r="E38" s="64">
        <v>5</v>
      </c>
      <c r="F38" s="161">
        <f t="shared" si="0"/>
        <v>33.980000000000004</v>
      </c>
      <c r="G38" s="162">
        <f t="shared" si="1"/>
        <v>2.6815025252525254E-4</v>
      </c>
      <c r="H38" s="162">
        <f t="shared" si="2"/>
        <v>2.831666666666667</v>
      </c>
    </row>
    <row r="39" spans="1:8" ht="18" customHeight="1" x14ac:dyDescent="0.25">
      <c r="A39" s="316"/>
      <c r="B39" s="1">
        <v>30</v>
      </c>
      <c r="C39" s="59" t="s">
        <v>312</v>
      </c>
      <c r="D39" s="61">
        <v>165.9</v>
      </c>
      <c r="E39" s="64">
        <v>5</v>
      </c>
      <c r="F39" s="161">
        <f t="shared" si="0"/>
        <v>33.18</v>
      </c>
      <c r="G39" s="162">
        <f t="shared" si="1"/>
        <v>2.6183712121212124E-4</v>
      </c>
      <c r="H39" s="162">
        <f t="shared" si="2"/>
        <v>2.7650000000000001</v>
      </c>
    </row>
    <row r="40" spans="1:8" ht="18" customHeight="1" x14ac:dyDescent="0.25">
      <c r="A40" s="316"/>
      <c r="B40" s="1">
        <v>31</v>
      </c>
      <c r="C40" s="59" t="s">
        <v>313</v>
      </c>
      <c r="D40" s="61">
        <v>67.900000000000006</v>
      </c>
      <c r="E40" s="64">
        <v>5</v>
      </c>
      <c r="F40" s="161">
        <f t="shared" si="0"/>
        <v>13.580000000000002</v>
      </c>
      <c r="G40" s="162">
        <f t="shared" si="1"/>
        <v>1.0716540404040406E-4</v>
      </c>
      <c r="H40" s="162">
        <f t="shared" si="2"/>
        <v>1.1316666666666668</v>
      </c>
    </row>
    <row r="41" spans="1:8" ht="18" customHeight="1" x14ac:dyDescent="0.25">
      <c r="A41" s="316"/>
      <c r="B41" s="1">
        <v>32</v>
      </c>
      <c r="C41" s="60" t="s">
        <v>314</v>
      </c>
      <c r="D41" s="62">
        <v>6.55</v>
      </c>
      <c r="E41" s="64">
        <v>5</v>
      </c>
      <c r="F41" s="161">
        <f t="shared" si="0"/>
        <v>1.31</v>
      </c>
      <c r="G41" s="162">
        <f t="shared" si="1"/>
        <v>1.0337752525252527E-5</v>
      </c>
      <c r="H41" s="162">
        <f t="shared" si="2"/>
        <v>0.10916666666666668</v>
      </c>
    </row>
    <row r="42" spans="1:8" ht="18" customHeight="1" x14ac:dyDescent="0.25">
      <c r="A42" s="316"/>
      <c r="B42" s="1">
        <v>33</v>
      </c>
      <c r="C42" s="59" t="s">
        <v>380</v>
      </c>
      <c r="D42" s="61">
        <v>449.9</v>
      </c>
      <c r="E42" s="64">
        <v>5</v>
      </c>
      <c r="F42" s="161">
        <f t="shared" si="0"/>
        <v>89.97999999999999</v>
      </c>
      <c r="G42" s="162">
        <f t="shared" si="1"/>
        <v>7.1006944444444438E-4</v>
      </c>
      <c r="H42" s="162">
        <f t="shared" si="2"/>
        <v>7.4983333333333322</v>
      </c>
    </row>
    <row r="43" spans="1:8" ht="18" customHeight="1" x14ac:dyDescent="0.25">
      <c r="A43" s="316"/>
      <c r="B43" s="1">
        <v>34</v>
      </c>
      <c r="C43" s="292" t="s">
        <v>315</v>
      </c>
      <c r="D43" s="293">
        <v>324</v>
      </c>
      <c r="E43" s="64">
        <v>5</v>
      </c>
      <c r="F43" s="161">
        <f t="shared" si="0"/>
        <v>64.8</v>
      </c>
      <c r="G43" s="162">
        <f t="shared" si="1"/>
        <v>5.113636363636363E-4</v>
      </c>
      <c r="H43" s="162">
        <f t="shared" si="2"/>
        <v>5.3999999999999995</v>
      </c>
    </row>
    <row r="44" spans="1:8" ht="18" customHeight="1" x14ac:dyDescent="0.25">
      <c r="A44" s="316"/>
      <c r="B44" s="1">
        <v>35</v>
      </c>
      <c r="C44" s="294" t="s">
        <v>316</v>
      </c>
      <c r="D44" s="295">
        <v>208</v>
      </c>
      <c r="E44" s="64">
        <v>5</v>
      </c>
      <c r="F44" s="161">
        <f t="shared" si="0"/>
        <v>41.6</v>
      </c>
      <c r="G44" s="162">
        <f t="shared" si="1"/>
        <v>3.2828282828282828E-4</v>
      </c>
      <c r="H44" s="162">
        <f t="shared" si="2"/>
        <v>3.4666666666666668</v>
      </c>
    </row>
    <row r="45" spans="1:8" ht="18" customHeight="1" x14ac:dyDescent="0.25">
      <c r="A45" s="316"/>
      <c r="B45" s="1">
        <v>36</v>
      </c>
      <c r="C45" s="294" t="s">
        <v>317</v>
      </c>
      <c r="D45" s="295">
        <v>1692</v>
      </c>
      <c r="E45" s="64">
        <v>5</v>
      </c>
      <c r="F45" s="161">
        <f t="shared" si="0"/>
        <v>338.4</v>
      </c>
      <c r="G45" s="162">
        <f t="shared" si="1"/>
        <v>2.6704545454545453E-3</v>
      </c>
      <c r="H45" s="162">
        <f t="shared" si="2"/>
        <v>28.2</v>
      </c>
    </row>
    <row r="46" spans="1:8" ht="18" customHeight="1" x14ac:dyDescent="0.25">
      <c r="A46" s="316"/>
      <c r="B46" s="1">
        <v>37</v>
      </c>
      <c r="C46" s="46" t="s">
        <v>339</v>
      </c>
      <c r="D46" s="63">
        <v>11390</v>
      </c>
      <c r="E46" s="64">
        <v>5</v>
      </c>
      <c r="F46" s="161">
        <f t="shared" ref="F46:F59" si="3">IF(D46="","",D46/E46)</f>
        <v>2278</v>
      </c>
      <c r="G46" s="162">
        <f t="shared" si="1"/>
        <v>1.7976641414141414E-2</v>
      </c>
      <c r="H46" s="162">
        <f t="shared" si="2"/>
        <v>189.83333333333334</v>
      </c>
    </row>
    <row r="47" spans="1:8" ht="18" customHeight="1" x14ac:dyDescent="0.25">
      <c r="A47" s="316"/>
      <c r="B47" s="1">
        <v>37</v>
      </c>
      <c r="C47" s="46"/>
      <c r="D47" s="63"/>
      <c r="E47" s="64"/>
      <c r="F47" s="161" t="str">
        <f t="shared" si="3"/>
        <v/>
      </c>
      <c r="G47" s="162" t="str">
        <f t="shared" si="1"/>
        <v/>
      </c>
      <c r="H47" s="162" t="str">
        <f t="shared" si="2"/>
        <v/>
      </c>
    </row>
    <row r="48" spans="1:8" ht="18" customHeight="1" x14ac:dyDescent="0.25">
      <c r="A48" s="316"/>
      <c r="B48" s="1">
        <v>38</v>
      </c>
      <c r="C48" s="46"/>
      <c r="D48" s="63"/>
      <c r="E48" s="64"/>
      <c r="F48" s="161" t="str">
        <f t="shared" si="3"/>
        <v/>
      </c>
      <c r="G48" s="162" t="str">
        <f t="shared" si="1"/>
        <v/>
      </c>
      <c r="H48" s="162" t="str">
        <f t="shared" si="2"/>
        <v/>
      </c>
    </row>
    <row r="49" spans="1:8" ht="18" customHeight="1" x14ac:dyDescent="0.25">
      <c r="A49" s="316"/>
      <c r="B49" s="1">
        <v>39</v>
      </c>
      <c r="C49" s="46"/>
      <c r="D49" s="63"/>
      <c r="E49" s="64"/>
      <c r="F49" s="161" t="str">
        <f t="shared" si="3"/>
        <v/>
      </c>
      <c r="G49" s="162" t="str">
        <f t="shared" si="1"/>
        <v/>
      </c>
      <c r="H49" s="162" t="str">
        <f t="shared" si="2"/>
        <v/>
      </c>
    </row>
    <row r="50" spans="1:8" ht="18" customHeight="1" x14ac:dyDescent="0.25">
      <c r="A50" s="316"/>
      <c r="B50" s="1">
        <v>40</v>
      </c>
      <c r="C50" s="46"/>
      <c r="D50" s="63"/>
      <c r="E50" s="64"/>
      <c r="F50" s="161" t="str">
        <f t="shared" si="3"/>
        <v/>
      </c>
      <c r="G50" s="162" t="str">
        <f t="shared" si="1"/>
        <v/>
      </c>
      <c r="H50" s="162" t="str">
        <f t="shared" si="2"/>
        <v/>
      </c>
    </row>
    <row r="51" spans="1:8" ht="18" customHeight="1" x14ac:dyDescent="0.25">
      <c r="A51" s="316"/>
      <c r="B51" s="1">
        <v>41</v>
      </c>
      <c r="C51" s="46"/>
      <c r="D51" s="63"/>
      <c r="E51" s="64"/>
      <c r="F51" s="161" t="str">
        <f t="shared" si="3"/>
        <v/>
      </c>
      <c r="G51" s="162" t="str">
        <f t="shared" si="1"/>
        <v/>
      </c>
      <c r="H51" s="162" t="str">
        <f t="shared" si="2"/>
        <v/>
      </c>
    </row>
    <row r="52" spans="1:8" ht="18" customHeight="1" x14ac:dyDescent="0.25">
      <c r="A52" s="316"/>
      <c r="B52" s="1">
        <v>42</v>
      </c>
      <c r="C52" s="46"/>
      <c r="D52" s="63"/>
      <c r="E52" s="64"/>
      <c r="F52" s="161" t="str">
        <f t="shared" si="3"/>
        <v/>
      </c>
      <c r="G52" s="162" t="str">
        <f t="shared" si="1"/>
        <v/>
      </c>
      <c r="H52" s="162" t="str">
        <f t="shared" si="2"/>
        <v/>
      </c>
    </row>
    <row r="53" spans="1:8" ht="18" customHeight="1" x14ac:dyDescent="0.25">
      <c r="A53" s="316"/>
      <c r="B53" s="1">
        <v>43</v>
      </c>
      <c r="C53" s="46"/>
      <c r="D53" s="63"/>
      <c r="E53" s="64"/>
      <c r="F53" s="161" t="str">
        <f t="shared" si="3"/>
        <v/>
      </c>
      <c r="G53" s="162" t="str">
        <f t="shared" si="1"/>
        <v/>
      </c>
      <c r="H53" s="162" t="str">
        <f t="shared" si="2"/>
        <v/>
      </c>
    </row>
    <row r="54" spans="1:8" ht="18" customHeight="1" x14ac:dyDescent="0.25">
      <c r="A54" s="316"/>
      <c r="B54" s="1">
        <v>44</v>
      </c>
      <c r="C54" s="46"/>
      <c r="D54" s="63"/>
      <c r="E54" s="64"/>
      <c r="F54" s="161" t="str">
        <f t="shared" si="3"/>
        <v/>
      </c>
      <c r="G54" s="162" t="str">
        <f t="shared" si="1"/>
        <v/>
      </c>
      <c r="H54" s="162" t="str">
        <f t="shared" si="2"/>
        <v/>
      </c>
    </row>
    <row r="55" spans="1:8" ht="18" customHeight="1" x14ac:dyDescent="0.25">
      <c r="A55" s="316"/>
      <c r="B55" s="1">
        <v>45</v>
      </c>
      <c r="C55" s="46"/>
      <c r="D55" s="63"/>
      <c r="E55" s="64"/>
      <c r="F55" s="161" t="str">
        <f t="shared" si="3"/>
        <v/>
      </c>
      <c r="G55" s="162" t="str">
        <f t="shared" si="1"/>
        <v/>
      </c>
      <c r="H55" s="162" t="str">
        <f t="shared" si="2"/>
        <v/>
      </c>
    </row>
    <row r="56" spans="1:8" ht="18" customHeight="1" x14ac:dyDescent="0.25">
      <c r="A56" s="316"/>
      <c r="B56" s="1">
        <v>46</v>
      </c>
      <c r="C56" s="46"/>
      <c r="D56" s="63"/>
      <c r="E56" s="64"/>
      <c r="F56" s="161" t="str">
        <f t="shared" si="3"/>
        <v/>
      </c>
      <c r="G56" s="162" t="str">
        <f t="shared" si="1"/>
        <v/>
      </c>
      <c r="H56" s="162" t="str">
        <f t="shared" si="2"/>
        <v/>
      </c>
    </row>
    <row r="57" spans="1:8" ht="18" customHeight="1" x14ac:dyDescent="0.25">
      <c r="A57" s="316"/>
      <c r="B57" s="1">
        <v>47</v>
      </c>
      <c r="C57" s="46"/>
      <c r="D57" s="63"/>
      <c r="E57" s="64"/>
      <c r="F57" s="161" t="str">
        <f t="shared" si="3"/>
        <v/>
      </c>
      <c r="G57" s="162" t="str">
        <f t="shared" si="1"/>
        <v/>
      </c>
      <c r="H57" s="162" t="str">
        <f t="shared" si="2"/>
        <v/>
      </c>
    </row>
    <row r="58" spans="1:8" ht="18" customHeight="1" x14ac:dyDescent="0.25">
      <c r="A58" s="316"/>
      <c r="B58" s="1">
        <v>48</v>
      </c>
      <c r="C58" s="46"/>
      <c r="D58" s="63"/>
      <c r="E58" s="64"/>
      <c r="F58" s="161" t="str">
        <f t="shared" si="3"/>
        <v/>
      </c>
      <c r="G58" s="162" t="str">
        <f t="shared" si="1"/>
        <v/>
      </c>
      <c r="H58" s="162" t="str">
        <f t="shared" si="2"/>
        <v/>
      </c>
    </row>
    <row r="59" spans="1:8" ht="18" customHeight="1" x14ac:dyDescent="0.25">
      <c r="A59" s="316"/>
      <c r="B59" s="1">
        <v>49</v>
      </c>
      <c r="C59" s="46"/>
      <c r="D59" s="63"/>
      <c r="E59" s="64"/>
      <c r="F59" s="161" t="str">
        <f t="shared" si="3"/>
        <v/>
      </c>
      <c r="G59" s="162" t="str">
        <f t="shared" si="1"/>
        <v/>
      </c>
      <c r="H59" s="162" t="str">
        <f t="shared" si="2"/>
        <v/>
      </c>
    </row>
    <row r="60" spans="1:8" ht="39.950000000000003" customHeight="1" x14ac:dyDescent="0.25">
      <c r="B60" s="1">
        <v>50</v>
      </c>
      <c r="C60" s="166" t="s">
        <v>75</v>
      </c>
      <c r="D60" s="157" t="s">
        <v>76</v>
      </c>
      <c r="E60" s="157" t="s">
        <v>77</v>
      </c>
      <c r="F60" s="167" t="s">
        <v>78</v>
      </c>
      <c r="G60" s="167" t="s">
        <v>82</v>
      </c>
    </row>
    <row r="61" spans="1:8" ht="18" customHeight="1" x14ac:dyDescent="0.25">
      <c r="A61" s="316" t="s">
        <v>74</v>
      </c>
      <c r="B61" s="1">
        <v>51</v>
      </c>
      <c r="C61" s="59" t="s">
        <v>199</v>
      </c>
      <c r="D61" s="61">
        <v>1000</v>
      </c>
      <c r="E61" s="64">
        <v>12</v>
      </c>
      <c r="F61" s="271">
        <f>IF(E61="","",E61*60)</f>
        <v>720</v>
      </c>
      <c r="G61" s="272">
        <f>IF(D61="","",D61/F61)</f>
        <v>1.3888888888888888</v>
      </c>
    </row>
    <row r="62" spans="1:8" ht="18" customHeight="1" x14ac:dyDescent="0.25">
      <c r="A62" s="316"/>
      <c r="B62" s="1">
        <v>52</v>
      </c>
      <c r="C62" s="59"/>
      <c r="D62" s="61"/>
      <c r="E62" s="64"/>
      <c r="F62" s="271" t="str">
        <f t="shared" ref="F62:F79" si="4">IF(E62="","",E62*60)</f>
        <v/>
      </c>
      <c r="G62" s="272" t="str">
        <f t="shared" ref="G62:G79" si="5">IF(D62="","",D62/F62)</f>
        <v/>
      </c>
    </row>
    <row r="63" spans="1:8" ht="18" customHeight="1" x14ac:dyDescent="0.25">
      <c r="A63" s="316"/>
      <c r="B63" s="1">
        <v>53</v>
      </c>
      <c r="C63" s="59"/>
      <c r="D63" s="61"/>
      <c r="E63" s="64"/>
      <c r="F63" s="271" t="str">
        <f t="shared" si="4"/>
        <v/>
      </c>
      <c r="G63" s="272" t="str">
        <f t="shared" si="5"/>
        <v/>
      </c>
    </row>
    <row r="64" spans="1:8" ht="18" customHeight="1" x14ac:dyDescent="0.25">
      <c r="A64" s="316"/>
      <c r="B64" s="1">
        <v>54</v>
      </c>
      <c r="C64" s="59"/>
      <c r="D64" s="61"/>
      <c r="E64" s="64"/>
      <c r="F64" s="271" t="str">
        <f t="shared" si="4"/>
        <v/>
      </c>
      <c r="G64" s="272" t="str">
        <f t="shared" si="5"/>
        <v/>
      </c>
    </row>
    <row r="65" spans="1:7" ht="18" customHeight="1" x14ac:dyDescent="0.25">
      <c r="A65" s="316"/>
      <c r="B65" s="1">
        <v>55</v>
      </c>
      <c r="C65" s="59"/>
      <c r="D65" s="61"/>
      <c r="E65" s="64"/>
      <c r="F65" s="271" t="str">
        <f t="shared" si="4"/>
        <v/>
      </c>
      <c r="G65" s="272" t="str">
        <f t="shared" si="5"/>
        <v/>
      </c>
    </row>
    <row r="66" spans="1:7" ht="18" customHeight="1" x14ac:dyDescent="0.25">
      <c r="A66" s="316"/>
      <c r="B66" s="1">
        <v>56</v>
      </c>
      <c r="C66" s="59"/>
      <c r="D66" s="61"/>
      <c r="E66" s="64"/>
      <c r="F66" s="271" t="str">
        <f t="shared" si="4"/>
        <v/>
      </c>
      <c r="G66" s="272" t="str">
        <f t="shared" si="5"/>
        <v/>
      </c>
    </row>
    <row r="67" spans="1:7" ht="18" customHeight="1" x14ac:dyDescent="0.25">
      <c r="A67" s="316"/>
      <c r="B67" s="1">
        <v>57</v>
      </c>
      <c r="C67" s="59"/>
      <c r="D67" s="61"/>
      <c r="E67" s="64"/>
      <c r="F67" s="271" t="str">
        <f t="shared" si="4"/>
        <v/>
      </c>
      <c r="G67" s="272" t="str">
        <f t="shared" si="5"/>
        <v/>
      </c>
    </row>
    <row r="68" spans="1:7" ht="18" customHeight="1" x14ac:dyDescent="0.25">
      <c r="A68" s="316"/>
      <c r="B68" s="1">
        <v>58</v>
      </c>
      <c r="C68" s="59"/>
      <c r="D68" s="61"/>
      <c r="E68" s="64"/>
      <c r="F68" s="271" t="str">
        <f t="shared" si="4"/>
        <v/>
      </c>
      <c r="G68" s="272" t="str">
        <f t="shared" si="5"/>
        <v/>
      </c>
    </row>
    <row r="69" spans="1:7" ht="18" customHeight="1" x14ac:dyDescent="0.25">
      <c r="A69" s="316"/>
      <c r="B69" s="1">
        <v>59</v>
      </c>
      <c r="C69" s="59"/>
      <c r="D69" s="61"/>
      <c r="E69" s="64"/>
      <c r="F69" s="271" t="str">
        <f t="shared" si="4"/>
        <v/>
      </c>
      <c r="G69" s="272" t="str">
        <f t="shared" si="5"/>
        <v/>
      </c>
    </row>
    <row r="70" spans="1:7" ht="18" customHeight="1" x14ac:dyDescent="0.25">
      <c r="A70" s="316"/>
      <c r="B70" s="1">
        <v>60</v>
      </c>
      <c r="C70" s="59"/>
      <c r="D70" s="61"/>
      <c r="E70" s="64"/>
      <c r="F70" s="271" t="str">
        <f t="shared" si="4"/>
        <v/>
      </c>
      <c r="G70" s="272" t="str">
        <f t="shared" si="5"/>
        <v/>
      </c>
    </row>
    <row r="71" spans="1:7" ht="18" customHeight="1" x14ac:dyDescent="0.25">
      <c r="A71" s="316"/>
      <c r="B71" s="1">
        <v>61</v>
      </c>
      <c r="C71" s="59"/>
      <c r="D71" s="61"/>
      <c r="E71" s="64"/>
      <c r="F71" s="271" t="str">
        <f t="shared" si="4"/>
        <v/>
      </c>
      <c r="G71" s="272" t="str">
        <f t="shared" si="5"/>
        <v/>
      </c>
    </row>
    <row r="72" spans="1:7" ht="18" customHeight="1" x14ac:dyDescent="0.25">
      <c r="A72" s="316"/>
      <c r="B72" s="1">
        <v>62</v>
      </c>
      <c r="C72" s="59"/>
      <c r="D72" s="61"/>
      <c r="E72" s="64"/>
      <c r="F72" s="271" t="str">
        <f t="shared" si="4"/>
        <v/>
      </c>
      <c r="G72" s="272" t="str">
        <f t="shared" si="5"/>
        <v/>
      </c>
    </row>
    <row r="73" spans="1:7" ht="18" customHeight="1" x14ac:dyDescent="0.25">
      <c r="A73" s="316"/>
      <c r="B73" s="1">
        <v>63</v>
      </c>
      <c r="C73" s="59"/>
      <c r="D73" s="61"/>
      <c r="E73" s="64"/>
      <c r="F73" s="271" t="str">
        <f t="shared" si="4"/>
        <v/>
      </c>
      <c r="G73" s="272" t="str">
        <f t="shared" si="5"/>
        <v/>
      </c>
    </row>
    <row r="74" spans="1:7" ht="18" customHeight="1" x14ac:dyDescent="0.25">
      <c r="A74" s="316"/>
      <c r="B74" s="1">
        <v>64</v>
      </c>
      <c r="C74" s="59"/>
      <c r="D74" s="61"/>
      <c r="E74" s="64"/>
      <c r="F74" s="271" t="str">
        <f t="shared" si="4"/>
        <v/>
      </c>
      <c r="G74" s="272" t="str">
        <f t="shared" si="5"/>
        <v/>
      </c>
    </row>
    <row r="75" spans="1:7" ht="18" customHeight="1" x14ac:dyDescent="0.25">
      <c r="A75" s="316"/>
      <c r="B75" s="1">
        <v>65</v>
      </c>
      <c r="C75" s="59"/>
      <c r="D75" s="61"/>
      <c r="E75" s="64"/>
      <c r="F75" s="271" t="str">
        <f t="shared" si="4"/>
        <v/>
      </c>
      <c r="G75" s="272" t="str">
        <f t="shared" si="5"/>
        <v/>
      </c>
    </row>
    <row r="76" spans="1:7" ht="18" customHeight="1" x14ac:dyDescent="0.25">
      <c r="A76" s="316"/>
      <c r="B76" s="1">
        <v>66</v>
      </c>
      <c r="C76" s="59"/>
      <c r="D76" s="61"/>
      <c r="E76" s="64"/>
      <c r="F76" s="271" t="str">
        <f t="shared" si="4"/>
        <v/>
      </c>
      <c r="G76" s="272" t="str">
        <f t="shared" si="5"/>
        <v/>
      </c>
    </row>
    <row r="77" spans="1:7" ht="18" customHeight="1" x14ac:dyDescent="0.25">
      <c r="A77" s="316"/>
      <c r="B77" s="1">
        <v>67</v>
      </c>
      <c r="C77" s="59"/>
      <c r="D77" s="61"/>
      <c r="E77" s="64"/>
      <c r="F77" s="271" t="str">
        <f t="shared" si="4"/>
        <v/>
      </c>
      <c r="G77" s="272" t="str">
        <f t="shared" si="5"/>
        <v/>
      </c>
    </row>
    <row r="78" spans="1:7" ht="18" customHeight="1" x14ac:dyDescent="0.25">
      <c r="A78" s="316"/>
      <c r="B78" s="1">
        <v>68</v>
      </c>
      <c r="C78" s="59"/>
      <c r="D78" s="61"/>
      <c r="E78" s="64"/>
      <c r="F78" s="271" t="str">
        <f t="shared" si="4"/>
        <v/>
      </c>
      <c r="G78" s="272" t="str">
        <f t="shared" si="5"/>
        <v/>
      </c>
    </row>
    <row r="79" spans="1:7" ht="18" customHeight="1" x14ac:dyDescent="0.25">
      <c r="A79" s="316"/>
      <c r="B79" s="1">
        <v>69</v>
      </c>
      <c r="C79" s="59"/>
      <c r="D79" s="61"/>
      <c r="E79" s="64"/>
      <c r="F79" s="271" t="str">
        <f t="shared" si="4"/>
        <v/>
      </c>
      <c r="G79" s="272" t="str">
        <f t="shared" si="5"/>
        <v/>
      </c>
    </row>
    <row r="80" spans="1:7" ht="18" customHeight="1" x14ac:dyDescent="0.25">
      <c r="A80" s="316"/>
      <c r="B80" s="1">
        <v>70</v>
      </c>
      <c r="C80" s="59"/>
      <c r="D80" s="61"/>
      <c r="E80" s="64"/>
      <c r="F80" s="273" t="str">
        <f t="shared" ref="F80:F90" si="6">IF(E80="","",E80*60)</f>
        <v/>
      </c>
      <c r="G80" s="163" t="str">
        <f t="shared" ref="G80:G90" si="7">IF(E80="","",D80/F80)</f>
        <v/>
      </c>
    </row>
    <row r="81" spans="1:7" ht="18" customHeight="1" x14ac:dyDescent="0.25">
      <c r="A81" s="316"/>
      <c r="B81" s="1">
        <v>71</v>
      </c>
      <c r="C81" s="59"/>
      <c r="D81" s="61"/>
      <c r="E81" s="64"/>
      <c r="F81" s="273" t="str">
        <f t="shared" si="6"/>
        <v/>
      </c>
      <c r="G81" s="163" t="str">
        <f t="shared" si="7"/>
        <v/>
      </c>
    </row>
    <row r="82" spans="1:7" ht="18" customHeight="1" x14ac:dyDescent="0.25">
      <c r="A82" s="316"/>
      <c r="B82" s="1">
        <v>72</v>
      </c>
      <c r="C82" s="59"/>
      <c r="D82" s="61"/>
      <c r="E82" s="64"/>
      <c r="F82" s="273" t="str">
        <f t="shared" si="6"/>
        <v/>
      </c>
      <c r="G82" s="163" t="str">
        <f t="shared" si="7"/>
        <v/>
      </c>
    </row>
    <row r="83" spans="1:7" ht="18" customHeight="1" x14ac:dyDescent="0.25">
      <c r="A83" s="316"/>
      <c r="B83" s="1">
        <v>73</v>
      </c>
      <c r="C83" s="59"/>
      <c r="D83" s="61"/>
      <c r="E83" s="64"/>
      <c r="F83" s="273" t="str">
        <f t="shared" si="6"/>
        <v/>
      </c>
      <c r="G83" s="163" t="str">
        <f t="shared" si="7"/>
        <v/>
      </c>
    </row>
    <row r="84" spans="1:7" ht="18" customHeight="1" x14ac:dyDescent="0.25">
      <c r="A84" s="316"/>
      <c r="B84" s="1">
        <v>74</v>
      </c>
      <c r="C84" s="59"/>
      <c r="D84" s="61"/>
      <c r="E84" s="64"/>
      <c r="F84" s="273" t="str">
        <f t="shared" si="6"/>
        <v/>
      </c>
      <c r="G84" s="163" t="str">
        <f t="shared" si="7"/>
        <v/>
      </c>
    </row>
    <row r="85" spans="1:7" ht="18" customHeight="1" x14ac:dyDescent="0.25">
      <c r="A85" s="316"/>
      <c r="B85" s="1">
        <v>75</v>
      </c>
      <c r="C85" s="59"/>
      <c r="D85" s="61"/>
      <c r="E85" s="64"/>
      <c r="F85" s="273" t="str">
        <f t="shared" si="6"/>
        <v/>
      </c>
      <c r="G85" s="163" t="str">
        <f t="shared" si="7"/>
        <v/>
      </c>
    </row>
    <row r="86" spans="1:7" ht="18" customHeight="1" x14ac:dyDescent="0.25">
      <c r="A86" s="316"/>
      <c r="B86" s="1">
        <v>76</v>
      </c>
      <c r="C86" s="59"/>
      <c r="D86" s="61"/>
      <c r="E86" s="64"/>
      <c r="F86" s="273" t="str">
        <f t="shared" si="6"/>
        <v/>
      </c>
      <c r="G86" s="163" t="str">
        <f t="shared" si="7"/>
        <v/>
      </c>
    </row>
    <row r="87" spans="1:7" ht="18" customHeight="1" x14ac:dyDescent="0.25">
      <c r="A87" s="316"/>
      <c r="B87" s="1">
        <v>77</v>
      </c>
      <c r="C87" s="59"/>
      <c r="D87" s="61"/>
      <c r="E87" s="64"/>
      <c r="F87" s="273" t="str">
        <f t="shared" si="6"/>
        <v/>
      </c>
      <c r="G87" s="163" t="str">
        <f t="shared" si="7"/>
        <v/>
      </c>
    </row>
    <row r="88" spans="1:7" ht="18" customHeight="1" x14ac:dyDescent="0.25">
      <c r="A88" s="316"/>
      <c r="B88" s="1">
        <v>78</v>
      </c>
      <c r="C88" s="59"/>
      <c r="D88" s="61"/>
      <c r="E88" s="64"/>
      <c r="F88" s="273" t="str">
        <f t="shared" si="6"/>
        <v/>
      </c>
      <c r="G88" s="163" t="str">
        <f t="shared" si="7"/>
        <v/>
      </c>
    </row>
    <row r="89" spans="1:7" ht="18" customHeight="1" x14ac:dyDescent="0.25">
      <c r="A89" s="316"/>
      <c r="B89" s="1">
        <v>79</v>
      </c>
      <c r="C89" s="59"/>
      <c r="D89" s="61"/>
      <c r="E89" s="64"/>
      <c r="F89" s="273" t="str">
        <f t="shared" si="6"/>
        <v/>
      </c>
      <c r="G89" s="163" t="str">
        <f t="shared" si="7"/>
        <v/>
      </c>
    </row>
    <row r="90" spans="1:7" ht="18" customHeight="1" x14ac:dyDescent="0.25">
      <c r="A90" s="316"/>
      <c r="B90" s="1">
        <v>80</v>
      </c>
      <c r="C90" s="59"/>
      <c r="D90" s="61"/>
      <c r="E90" s="64"/>
      <c r="F90" s="273" t="str">
        <f t="shared" si="6"/>
        <v/>
      </c>
      <c r="G90" s="163" t="str">
        <f t="shared" si="7"/>
        <v/>
      </c>
    </row>
  </sheetData>
  <protectedRanges>
    <protectedRange password="CC4D" sqref="C46:E90" name="Intervalo1"/>
    <protectedRange password="CC4D" sqref="C18:E45" name="Intervalo1_3"/>
    <protectedRange password="CC4D" sqref="C10:E17" name="Intervalo1_1_2"/>
  </protectedRanges>
  <autoFilter ref="C10:G10" xr:uid="{00000000-0009-0000-0000-000003000000}">
    <sortState xmlns:xlrd2="http://schemas.microsoft.com/office/spreadsheetml/2017/richdata2" ref="C11:G59">
      <sortCondition ref="C10"/>
    </sortState>
  </autoFilter>
  <mergeCells count="4">
    <mergeCell ref="A10:A59"/>
    <mergeCell ref="A61:A90"/>
    <mergeCell ref="A2:H4"/>
    <mergeCell ref="A6:H6"/>
  </mergeCells>
  <pageMargins left="0.511811024" right="0.511811024" top="0.78740157499999996" bottom="0.78740157499999996" header="0.31496062000000002" footer="0.31496062000000002"/>
  <pageSetup paperSize="9" scale="74" fitToHeight="0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theme="0"/>
    <pageSetUpPr fitToPage="1"/>
  </sheetPr>
  <dimension ref="A1:CE1613"/>
  <sheetViews>
    <sheetView zoomScale="70" zoomScaleNormal="70" zoomScalePageLayoutView="130" workbookViewId="0">
      <pane ySplit="1" topLeftCell="A23" activePane="bottomLeft" state="frozen"/>
      <selection pane="bottomLeft" sqref="A1:L1"/>
    </sheetView>
  </sheetViews>
  <sheetFormatPr defaultColWidth="8.85546875" defaultRowHeight="15" x14ac:dyDescent="0.25"/>
  <cols>
    <col min="1" max="1" width="8.85546875" style="171"/>
    <col min="2" max="2" width="7.7109375" style="117" customWidth="1"/>
    <col min="3" max="3" width="69.140625" style="121" bestFit="1" customWidth="1"/>
    <col min="4" max="4" width="13" style="121" bestFit="1" customWidth="1"/>
    <col min="5" max="5" width="13.85546875" style="121" bestFit="1" customWidth="1"/>
    <col min="6" max="6" width="16.7109375" style="121" bestFit="1" customWidth="1"/>
    <col min="7" max="7" width="8.85546875" style="117"/>
    <col min="8" max="8" width="8.7109375" style="117" customWidth="1"/>
    <col min="9" max="9" width="69.140625" style="121" bestFit="1" customWidth="1"/>
    <col min="10" max="10" width="13" style="121" bestFit="1" customWidth="1"/>
    <col min="11" max="11" width="13.85546875" style="121" bestFit="1" customWidth="1"/>
    <col min="12" max="12" width="19.5703125" style="121" bestFit="1" customWidth="1"/>
    <col min="13" max="83" width="8.85546875" style="117"/>
    <col min="84" max="16384" width="8.85546875" style="121"/>
  </cols>
  <sheetData>
    <row r="1" spans="1:12" s="117" customFormat="1" ht="60" customHeight="1" x14ac:dyDescent="0.25">
      <c r="A1" s="327" t="s">
        <v>81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</row>
    <row r="2" spans="1:12" s="117" customFormat="1" ht="21" x14ac:dyDescent="0.25">
      <c r="A2" s="169"/>
      <c r="G2" s="120"/>
    </row>
    <row r="3" spans="1:12" s="117" customFormat="1" ht="21.75" thickBot="1" x14ac:dyDescent="0.3">
      <c r="A3" s="169"/>
      <c r="G3" s="120"/>
    </row>
    <row r="4" spans="1:12" s="117" customFormat="1" ht="21.75" thickBot="1" x14ac:dyDescent="0.3">
      <c r="A4" s="170">
        <v>11</v>
      </c>
      <c r="B4" s="324" t="s">
        <v>189</v>
      </c>
      <c r="C4" s="325"/>
      <c r="D4" s="325"/>
      <c r="E4" s="325"/>
      <c r="F4" s="326"/>
      <c r="G4" s="120"/>
      <c r="H4" s="324" t="s">
        <v>284</v>
      </c>
      <c r="I4" s="325"/>
      <c r="J4" s="325"/>
      <c r="K4" s="325"/>
      <c r="L4" s="326"/>
    </row>
    <row r="5" spans="1:12" s="117" customFormat="1" ht="21" x14ac:dyDescent="0.25">
      <c r="A5" s="170"/>
      <c r="B5" s="172" t="s">
        <v>64</v>
      </c>
      <c r="C5" s="173" t="s">
        <v>148</v>
      </c>
      <c r="D5" s="172" t="s">
        <v>49</v>
      </c>
      <c r="E5" s="172" t="s">
        <v>53</v>
      </c>
      <c r="F5" s="174" t="s">
        <v>56</v>
      </c>
      <c r="G5" s="120"/>
      <c r="H5" s="172" t="s">
        <v>64</v>
      </c>
      <c r="I5" s="173" t="s">
        <v>148</v>
      </c>
      <c r="J5" s="172" t="s">
        <v>49</v>
      </c>
      <c r="K5" s="172" t="s">
        <v>53</v>
      </c>
      <c r="L5" s="174" t="s">
        <v>56</v>
      </c>
    </row>
    <row r="6" spans="1:12" s="117" customFormat="1" ht="21" x14ac:dyDescent="0.25">
      <c r="A6" s="170"/>
      <c r="B6" s="179">
        <v>9</v>
      </c>
      <c r="C6" s="303" t="str">
        <f>IF(B6="","",VLOOKUP(B6,MP!$A$3:$G$801,2,FALSE))</f>
        <v>MÁSCARA</v>
      </c>
      <c r="D6" s="304" t="str">
        <f>IF(B6="","",VLOOKUP(B6,MP!$A$3:$G$801,7,FALSE))</f>
        <v>UNID</v>
      </c>
      <c r="E6" s="305">
        <v>1</v>
      </c>
      <c r="F6" s="306">
        <f>IF(B6="","",VLOOKUP(B6,MP!$A$3:$G$801,6,FALSE)*E6)</f>
        <v>0.2</v>
      </c>
      <c r="G6" s="120"/>
      <c r="H6" s="297">
        <v>9</v>
      </c>
      <c r="I6" s="298" t="str">
        <f>IF(H6="","",VLOOKUP(H6,MP!$A$3:$G$801,2,FALSE))</f>
        <v>MÁSCARA</v>
      </c>
      <c r="J6" s="299" t="str">
        <f>IF(H6="","",VLOOKUP(H6,MP!$A$3:$G$801,7,FALSE))</f>
        <v>UNID</v>
      </c>
      <c r="K6" s="300">
        <v>1</v>
      </c>
      <c r="L6" s="301">
        <f>IF(H6="","",VLOOKUP(H6,MP!$A$3:$G$801,6,FALSE)*K6)</f>
        <v>0.2</v>
      </c>
    </row>
    <row r="7" spans="1:12" s="117" customFormat="1" ht="21" x14ac:dyDescent="0.25">
      <c r="A7" s="170"/>
      <c r="B7" s="179">
        <v>12</v>
      </c>
      <c r="C7" s="303" t="str">
        <f>IF(B7="","",VLOOKUP(B7,MP!$A$3:$G$801,2,FALSE))</f>
        <v>ALCOOL 70%</v>
      </c>
      <c r="D7" s="304" t="str">
        <f>IF(B7="","",VLOOKUP(B7,MP!$A$3:$G$801,7,FALSE))</f>
        <v>LITRO</v>
      </c>
      <c r="E7" s="305">
        <v>3</v>
      </c>
      <c r="F7" s="306">
        <f>IF(B7="","",VLOOKUP(B7,MP!$A$3:$G$801,6,FALSE)*E7)</f>
        <v>1.95E-2</v>
      </c>
      <c r="G7" s="120"/>
      <c r="H7" s="302">
        <v>12</v>
      </c>
      <c r="I7" s="298" t="str">
        <f>IF(H7="","",VLOOKUP(H7,MP!$A$3:$G$801,2,FALSE))</f>
        <v>ALCOOL 70%</v>
      </c>
      <c r="J7" s="299" t="str">
        <f>IF(H7="","",VLOOKUP(H7,MP!$A$3:$G$801,7,FALSE))</f>
        <v>LITRO</v>
      </c>
      <c r="K7" s="300">
        <v>2</v>
      </c>
      <c r="L7" s="301">
        <f>IF(H7="","",VLOOKUP(H7,MP!$A$3:$G$801,6,FALSE)*K7)</f>
        <v>1.2999999999999999E-2</v>
      </c>
    </row>
    <row r="8" spans="1:12" s="117" customFormat="1" ht="21" x14ac:dyDescent="0.25">
      <c r="A8" s="170"/>
      <c r="B8" s="178">
        <v>1</v>
      </c>
      <c r="C8" s="303" t="str">
        <f>IF(B8="","",VLOOKUP(B8,MP!$A$3:$G$801,2,FALSE))</f>
        <v>GAZE</v>
      </c>
      <c r="D8" s="304" t="str">
        <f>IF(B8="","",VLOOKUP(B8,MP!$A$3:$G$801,7,FALSE))</f>
        <v>UNID</v>
      </c>
      <c r="E8" s="305">
        <v>10</v>
      </c>
      <c r="F8" s="306">
        <f>IF(B8="","",VLOOKUP(B8,MP!$A$3:$G$801,6,FALSE)*E8)</f>
        <v>0.67</v>
      </c>
      <c r="G8" s="120"/>
      <c r="H8" s="302">
        <v>5</v>
      </c>
      <c r="I8" s="298" t="str">
        <f>IF(H8="","",VLOOKUP(H8,MP!$A$3:$G$801,2,FALSE))</f>
        <v xml:space="preserve">CLOREXIDINA </v>
      </c>
      <c r="J8" s="299" t="str">
        <f>IF(H8="","",VLOOKUP(H8,MP!$A$3:$G$801,7,FALSE))</f>
        <v>ML</v>
      </c>
      <c r="K8" s="300">
        <v>31</v>
      </c>
      <c r="L8" s="301">
        <f>IF(H8="","",VLOOKUP(H8,MP!$A$3:$G$801,6,FALSE)*K8)</f>
        <v>1.1624999999999999</v>
      </c>
    </row>
    <row r="9" spans="1:12" s="117" customFormat="1" ht="21" x14ac:dyDescent="0.25">
      <c r="A9" s="170"/>
      <c r="B9" s="178">
        <v>20</v>
      </c>
      <c r="C9" s="303" t="str">
        <f>IF(B9="","",VLOOKUP(B9,MP!$A$3:$G$801,2,FALSE))</f>
        <v xml:space="preserve">PAPEL TOALHA </v>
      </c>
      <c r="D9" s="304" t="str">
        <f>IF(B9="","",VLOOKUP(B9,MP!$A$3:$G$801,7,FALSE))</f>
        <v>PCTE</v>
      </c>
      <c r="E9" s="305">
        <v>10</v>
      </c>
      <c r="F9" s="306">
        <f>IF(B9="","",VLOOKUP(B9,MP!$A$3:$G$801,6,FALSE)*E9)</f>
        <v>0.24</v>
      </c>
      <c r="G9" s="120"/>
      <c r="H9" s="302">
        <v>20</v>
      </c>
      <c r="I9" s="298" t="str">
        <f>IF(H9="","",VLOOKUP(H9,MP!$A$3:$G$801,2,FALSE))</f>
        <v xml:space="preserve">PAPEL TOALHA </v>
      </c>
      <c r="J9" s="299" t="str">
        <f>IF(H9="","",VLOOKUP(H9,MP!$A$3:$G$801,7,FALSE))</f>
        <v>PCTE</v>
      </c>
      <c r="K9" s="300">
        <v>25</v>
      </c>
      <c r="L9" s="301">
        <f>IF(H9="","",VLOOKUP(H9,MP!$A$3:$G$801,6,FALSE)*K9)</f>
        <v>0.6</v>
      </c>
    </row>
    <row r="10" spans="1:12" s="117" customFormat="1" ht="21" x14ac:dyDescent="0.25">
      <c r="A10" s="170"/>
      <c r="B10" s="178">
        <v>21</v>
      </c>
      <c r="C10" s="303" t="str">
        <f>IF(B10="","",VLOOKUP(B10,MP!$A$3:$G$801,2,FALSE))</f>
        <v xml:space="preserve">PAPEL LENÇOL </v>
      </c>
      <c r="D10" s="304" t="str">
        <f>IF(B10="","",VLOOKUP(B10,MP!$A$3:$G$801,7,FALSE))</f>
        <v>CM</v>
      </c>
      <c r="E10" s="305">
        <v>200</v>
      </c>
      <c r="F10" s="306">
        <f>IF(B10="","",VLOOKUP(B10,MP!$A$3:$G$801,6,FALSE)*E10)</f>
        <v>0.6</v>
      </c>
      <c r="G10" s="120"/>
      <c r="H10" s="302">
        <v>21</v>
      </c>
      <c r="I10" s="298" t="str">
        <f>IF(H10="","",VLOOKUP(H10,MP!$A$3:$G$801,2,FALSE))</f>
        <v xml:space="preserve">PAPEL LENÇOL </v>
      </c>
      <c r="J10" s="299" t="str">
        <f>IF(H10="","",VLOOKUP(H10,MP!$A$3:$G$801,7,FALSE))</f>
        <v>CM</v>
      </c>
      <c r="K10" s="300">
        <v>200</v>
      </c>
      <c r="L10" s="301">
        <f>IF(H10="","",VLOOKUP(H10,MP!$A$3:$G$801,6,FALSE)*K10)</f>
        <v>0.6</v>
      </c>
    </row>
    <row r="11" spans="1:12" s="117" customFormat="1" ht="21" x14ac:dyDescent="0.25">
      <c r="A11" s="170"/>
      <c r="B11" s="178">
        <v>8</v>
      </c>
      <c r="C11" s="303" t="str">
        <f>IF(B11="","",VLOOKUP(B11,MP!$A$3:$G$801,2,FALSE))</f>
        <v xml:space="preserve">LUVA </v>
      </c>
      <c r="D11" s="304" t="str">
        <f>IF(B11="","",VLOOKUP(B11,MP!$A$3:$G$801,7,FALSE))</f>
        <v>UNID</v>
      </c>
      <c r="E11" s="305">
        <v>2</v>
      </c>
      <c r="F11" s="306">
        <f>IF(B11="","",VLOOKUP(B11,MP!$A$3:$G$801,6,FALSE)*E11)</f>
        <v>0.48</v>
      </c>
      <c r="G11" s="120"/>
      <c r="H11" s="302">
        <v>8</v>
      </c>
      <c r="I11" s="298" t="str">
        <f>IF(H11="","",VLOOKUP(H11,MP!$A$3:$G$801,2,FALSE))</f>
        <v xml:space="preserve">LUVA </v>
      </c>
      <c r="J11" s="299" t="str">
        <f>IF(H11="","",VLOOKUP(H11,MP!$A$3:$G$801,7,FALSE))</f>
        <v>UNID</v>
      </c>
      <c r="K11" s="300">
        <v>4</v>
      </c>
      <c r="L11" s="301">
        <f>IF(H11="","",VLOOKUP(H11,MP!$A$3:$G$801,6,FALSE)*K11)</f>
        <v>0.96</v>
      </c>
    </row>
    <row r="12" spans="1:12" s="117" customFormat="1" ht="21" x14ac:dyDescent="0.25">
      <c r="A12" s="170"/>
      <c r="B12" s="179">
        <v>5</v>
      </c>
      <c r="C12" s="303" t="str">
        <f>IF(B12="","",VLOOKUP(B12,MP!$A$3:$G$801,2,FALSE))</f>
        <v xml:space="preserve">CLOREXIDINA </v>
      </c>
      <c r="D12" s="304" t="str">
        <f>IF(B12="","",VLOOKUP(B12,MP!$A$3:$G$801,7,FALSE))</f>
        <v>ML</v>
      </c>
      <c r="E12" s="305">
        <v>5</v>
      </c>
      <c r="F12" s="306">
        <f>IF(B12="","",VLOOKUP(B12,MP!$A$3:$G$801,6,FALSE)*E12)</f>
        <v>0.1875</v>
      </c>
      <c r="G12" s="120"/>
      <c r="H12" s="302">
        <v>26</v>
      </c>
      <c r="I12" s="298" t="str">
        <f>IF(H12="","",VLOOKUP(H12,MP!$A$3:$G$801,2,FALSE))</f>
        <v>CREME MASSAGEM TERMOLIPO FB</v>
      </c>
      <c r="J12" s="299" t="str">
        <f>IF(H12="","",VLOOKUP(H12,MP!$A$3:$G$801,7,FALSE))</f>
        <v>GRAMAS</v>
      </c>
      <c r="K12" s="300">
        <v>8</v>
      </c>
      <c r="L12" s="301">
        <f>IF(H12="","",VLOOKUP(H12,MP!$A$3:$G$801,6,FALSE)*K12)</f>
        <v>0.33692631578947368</v>
      </c>
    </row>
    <row r="13" spans="1:12" s="117" customFormat="1" ht="21" x14ac:dyDescent="0.25">
      <c r="A13" s="170"/>
      <c r="B13" s="179"/>
      <c r="C13" s="303"/>
      <c r="D13" s="304"/>
      <c r="E13" s="305"/>
      <c r="F13" s="306" t="str">
        <f>IF(B13="","",VLOOKUP(B13,MP!$A$3:$G$801,6,FALSE)*E13)</f>
        <v/>
      </c>
      <c r="G13" s="120"/>
      <c r="H13" s="302">
        <v>64</v>
      </c>
      <c r="I13" s="298" t="str">
        <f>IF(H13="","",VLOOKUP(H13,MP!$A$3:$G$801,2,FALSE))</f>
        <v>MENBRANA ANTICOAGULANTE CRIOLIPOLISE</v>
      </c>
      <c r="J13" s="299" t="str">
        <f>IF(H13="","",VLOOKUP(H13,MP!$A$3:$G$801,7,FALSE))</f>
        <v>UNID</v>
      </c>
      <c r="K13" s="300">
        <v>2</v>
      </c>
      <c r="L13" s="301">
        <f>IF(H13="","",VLOOKUP(H13,MP!$A$3:$G$801,6,FALSE)*K13)</f>
        <v>40</v>
      </c>
    </row>
    <row r="14" spans="1:12" s="117" customFormat="1" ht="21" x14ac:dyDescent="0.25">
      <c r="A14" s="170"/>
      <c r="B14" s="178">
        <v>87</v>
      </c>
      <c r="C14" s="303" t="str">
        <f>IF(B14="","",VLOOKUP(B14,MP!$A$3:$G$801,2,FALSE))</f>
        <v xml:space="preserve">BIO - CLEAN  SYSTEM LOÇÃO TONICA </v>
      </c>
      <c r="D14" s="304" t="str">
        <f>IF(B14="","",VLOOKUP(B14,MP!$A$3:$G$801,7,FALSE))</f>
        <v>ML</v>
      </c>
      <c r="E14" s="305">
        <v>4</v>
      </c>
      <c r="F14" s="306">
        <f>IF(B14="","",VLOOKUP(B14,MP!$A$3:$G$801,6,FALSE)*E14)</f>
        <v>0.72</v>
      </c>
      <c r="G14" s="120"/>
      <c r="H14" s="302">
        <v>78</v>
      </c>
      <c r="I14" s="298" t="str">
        <f>IF(H14="","",VLOOKUP(H14,MP!$A$3:$G$801,2,FALSE))</f>
        <v xml:space="preserve">PAPEL INSUFILME </v>
      </c>
      <c r="J14" s="299" t="str">
        <f>IF(H14="","",VLOOKUP(H14,MP!$A$3:$G$801,7,FALSE))</f>
        <v>CM</v>
      </c>
      <c r="K14" s="300">
        <v>200</v>
      </c>
      <c r="L14" s="301">
        <f>IF(H14="","",VLOOKUP(H14,MP!$A$3:$G$801,6,FALSE)*K14)</f>
        <v>0.63105263157894742</v>
      </c>
    </row>
    <row r="15" spans="1:12" s="117" customFormat="1" ht="21" x14ac:dyDescent="0.25">
      <c r="A15" s="170"/>
      <c r="B15" s="178">
        <v>88</v>
      </c>
      <c r="C15" s="303" t="str">
        <f>IF(B15="","",VLOOKUP(B15,MP!$A$3:$G$801,2,FALSE))</f>
        <v xml:space="preserve">BIO - CLEAN  SYSTEM MASACRA DE BETA GLUCAN </v>
      </c>
      <c r="D15" s="304" t="str">
        <f>IF(B15="","",VLOOKUP(B15,MP!$A$3:$G$801,7,FALSE))</f>
        <v>GRAMAS</v>
      </c>
      <c r="E15" s="305">
        <v>6</v>
      </c>
      <c r="F15" s="306">
        <f>IF(B15="","",VLOOKUP(B15,MP!$A$3:$G$801,6,FALSE)*E15)</f>
        <v>1.6800000000000002</v>
      </c>
      <c r="G15" s="120"/>
      <c r="H15" s="302">
        <v>28</v>
      </c>
      <c r="I15" s="298" t="str">
        <f>IF(H15="","",VLOOKUP(H15,MP!$A$3:$G$801,2,FALSE))</f>
        <v xml:space="preserve">GEL REDUTOR FB </v>
      </c>
      <c r="J15" s="299" t="str">
        <f>IF(H15="","",VLOOKUP(H15,MP!$A$3:$G$801,7,FALSE))</f>
        <v>GRAMAS</v>
      </c>
      <c r="K15" s="300">
        <v>5</v>
      </c>
      <c r="L15" s="301">
        <f>IF(H15="","",VLOOKUP(H15,MP!$A$3:$G$801,6,FALSE)*K15)</f>
        <v>0.2208</v>
      </c>
    </row>
    <row r="16" spans="1:12" s="117" customFormat="1" ht="21" x14ac:dyDescent="0.25">
      <c r="A16" s="170"/>
      <c r="B16" s="178">
        <v>89</v>
      </c>
      <c r="C16" s="303" t="str">
        <f>IF(B16="","",VLOOKUP(B16,MP!$A$3:$G$801,2,FALSE))</f>
        <v xml:space="preserve">BIO - CLEAN SYSTEM PÓS EXTRAÇÃO </v>
      </c>
      <c r="D16" s="304" t="str">
        <f>IF(B16="","",VLOOKUP(B16,MP!$A$3:$G$801,7,FALSE))</f>
        <v>ML</v>
      </c>
      <c r="E16" s="305">
        <v>1</v>
      </c>
      <c r="F16" s="306">
        <f>IF(B16="","",VLOOKUP(B16,MP!$A$3:$G$801,6,FALSE)*E16)</f>
        <v>1.3333333333333333</v>
      </c>
      <c r="G16" s="120"/>
      <c r="H16" s="302">
        <v>24</v>
      </c>
      <c r="I16" s="298" t="str">
        <f>IF(H16="","",VLOOKUP(H16,MP!$A$3:$G$801,2,FALSE))</f>
        <v>GEL MIX DE PIMENTA 500G FB</v>
      </c>
      <c r="J16" s="299" t="str">
        <f>IF(H16="","",VLOOKUP(H16,MP!$A$3:$G$801,7,FALSE))</f>
        <v>GRAMAS</v>
      </c>
      <c r="K16" s="300">
        <v>6</v>
      </c>
      <c r="L16" s="301">
        <f>IF(H16="","",VLOOKUP(H16,MP!$A$3:$G$801,6,FALSE)*K16)</f>
        <v>0.39875999999999995</v>
      </c>
    </row>
    <row r="17" spans="1:12" s="117" customFormat="1" ht="21" x14ac:dyDescent="0.25">
      <c r="A17" s="170"/>
      <c r="B17" s="178">
        <v>90</v>
      </c>
      <c r="C17" s="303" t="str">
        <f>IF(B17="","",VLOOKUP(B17,MP!$A$3:$G$801,2,FALSE))</f>
        <v xml:space="preserve">BIO - CLEAN SYSTEM TRIETA CONCENTRADA </v>
      </c>
      <c r="D17" s="304" t="str">
        <f>IF(B17="","",VLOOKUP(B17,MP!$A$3:$G$801,7,FALSE))</f>
        <v>ML</v>
      </c>
      <c r="E17" s="305">
        <v>1</v>
      </c>
      <c r="F17" s="306">
        <f>IF(B17="","",VLOOKUP(B17,MP!$A$3:$G$801,6,FALSE)*E17)</f>
        <v>0.09</v>
      </c>
      <c r="G17" s="120"/>
      <c r="H17" s="302">
        <v>27</v>
      </c>
      <c r="I17" s="298" t="str">
        <f>IF(H17="","",VLOOKUP(H17,MP!$A$3:$G$801,2,FALSE))</f>
        <v>FLUIDO TERMOLIPO FB</v>
      </c>
      <c r="J17" s="299" t="str">
        <f>IF(H17="","",VLOOKUP(H17,MP!$A$3:$G$801,7,FALSE))</f>
        <v>ML</v>
      </c>
      <c r="K17" s="300">
        <v>1</v>
      </c>
      <c r="L17" s="301">
        <f>IF(H17="","",VLOOKUP(H17,MP!$A$3:$G$801,6,FALSE)*K17)</f>
        <v>0.11975</v>
      </c>
    </row>
    <row r="18" spans="1:12" s="117" customFormat="1" ht="21" x14ac:dyDescent="0.25">
      <c r="A18" s="170"/>
      <c r="B18" s="178">
        <v>86</v>
      </c>
      <c r="C18" s="303" t="str">
        <f>IF(B18="","",VLOOKUP(B18,MP!$A$3:$G$801,2,FALSE))</f>
        <v xml:space="preserve">BIO - CLEAN SYSTEM GEL ESFOLIANTE </v>
      </c>
      <c r="D18" s="304" t="str">
        <f>IF(B18="","",VLOOKUP(B18,MP!$A$3:$G$801,7,FALSE))</f>
        <v>GRAMAS</v>
      </c>
      <c r="E18" s="305">
        <v>3</v>
      </c>
      <c r="F18" s="306">
        <f>IF(B18="","",VLOOKUP(B18,MP!$A$3:$G$801,6,FALSE)*E18)</f>
        <v>1.64</v>
      </c>
      <c r="G18" s="120"/>
      <c r="H18" s="180"/>
      <c r="I18" s="175" t="str">
        <f>IF(H18="","",VLOOKUP(H18,MP!$A$3:$G$801,2,FALSE))</f>
        <v/>
      </c>
      <c r="J18" s="176" t="str">
        <f>IF(H18="","",VLOOKUP(H18,MP!$A$3:$G$801,7,FALSE))</f>
        <v/>
      </c>
      <c r="K18" s="180"/>
      <c r="L18" s="181" t="str">
        <f>IF(H18="","",VLOOKUP(H18,MP!$A$3:$G$801,6,FALSE)*K18)</f>
        <v/>
      </c>
    </row>
    <row r="19" spans="1:12" s="117" customFormat="1" ht="21" x14ac:dyDescent="0.25">
      <c r="A19" s="170"/>
      <c r="B19" s="178">
        <v>47</v>
      </c>
      <c r="C19" s="303" t="str">
        <f>IF(B19="","",VLOOKUP(B19,MP!$A$3:$G$801,2,FALSE))</f>
        <v>BIO - ACNE SOLUTION FLUIDO SECATIVO TONALIZANTE FPS30 TRANSLUCIDO</v>
      </c>
      <c r="D19" s="304" t="str">
        <f>IF(B19="","",VLOOKUP(B19,MP!$A$3:$G$801,7,FALSE))</f>
        <v>ML</v>
      </c>
      <c r="E19" s="305">
        <v>1</v>
      </c>
      <c r="F19" s="306">
        <f>IF(B19="","",VLOOKUP(B19,MP!$A$3:$G$801,6,FALSE)*E19)</f>
        <v>2.3333333333333335</v>
      </c>
      <c r="G19" s="120"/>
      <c r="H19" s="178"/>
      <c r="I19" s="175" t="str">
        <f>IF(H19="","",VLOOKUP(H19,MP!$A$3:$G$801,2,FALSE))</f>
        <v/>
      </c>
      <c r="J19" s="176" t="str">
        <f>IF(H19="","",VLOOKUP(H19,MP!$A$3:$G$801,7,FALSE))</f>
        <v/>
      </c>
      <c r="K19" s="180"/>
      <c r="L19" s="181" t="str">
        <f>IF(H19="","",VLOOKUP(H19,MP!$A$3:$G$801,6,FALSE)*K19)</f>
        <v/>
      </c>
    </row>
    <row r="20" spans="1:12" s="117" customFormat="1" ht="21" x14ac:dyDescent="0.25">
      <c r="A20" s="170"/>
      <c r="B20" s="308">
        <v>33</v>
      </c>
      <c r="C20" s="303" t="str">
        <f>IF(B20="","",VLOOKUP(B20,MP!$A$3:$G$801,2,FALSE))</f>
        <v xml:space="preserve">BIO- MASK AGUA </v>
      </c>
      <c r="D20" s="304" t="str">
        <f>IF(B20="","",VLOOKUP(B20,MP!$A$3:$G$801,7,FALSE))</f>
        <v>GRAMAS</v>
      </c>
      <c r="E20" s="305">
        <v>4</v>
      </c>
      <c r="F20" s="306">
        <f>IF(B20="","",VLOOKUP(B20,MP!$A$3:$G$801,6,FALSE)*E20)</f>
        <v>2.5333333333333332</v>
      </c>
      <c r="G20" s="120"/>
      <c r="H20" s="178"/>
      <c r="I20" s="175" t="str">
        <f>IF(H20="","",VLOOKUP(H20,MP!$A$3:$G$801,2,FALSE))</f>
        <v/>
      </c>
      <c r="J20" s="176" t="str">
        <f>IF(H20="","",VLOOKUP(H20,MP!$A$3:$G$801,7,FALSE))</f>
        <v/>
      </c>
      <c r="K20" s="180"/>
      <c r="L20" s="181" t="str">
        <f>IF(H20="","",VLOOKUP(H20,MP!$A$3:$G$801,6,FALSE)*K20)</f>
        <v/>
      </c>
    </row>
    <row r="21" spans="1:12" s="117" customFormat="1" ht="21" x14ac:dyDescent="0.25">
      <c r="A21" s="170"/>
      <c r="B21" s="178">
        <v>82</v>
      </c>
      <c r="C21" s="175" t="str">
        <f>IF(B21="","",VLOOKUP(B21,MP!$A$3:$G$801,2,FALSE))</f>
        <v xml:space="preserve">BIO- PEELING QUIMICO ACIDO GLICOLICO </v>
      </c>
      <c r="D21" s="176" t="str">
        <f>IF(B21="","",VLOOKUP(B21,MP!$A$3:$G$801,7,FALSE))</f>
        <v>ML</v>
      </c>
      <c r="E21" s="180">
        <v>2</v>
      </c>
      <c r="F21" s="181">
        <f>IF(B21="","",VLOOKUP(B21,MP!$A$3:$G$801,6,FALSE)*E21)</f>
        <v>4.2</v>
      </c>
      <c r="G21" s="120"/>
      <c r="H21" s="178"/>
      <c r="I21" s="175" t="str">
        <f>IF(H21="","",VLOOKUP(H21,MP!$A$3:$G$801,2,FALSE))</f>
        <v/>
      </c>
      <c r="J21" s="176" t="str">
        <f>IF(H21="","",VLOOKUP(H21,MP!$A$3:$G$801,7,FALSE))</f>
        <v/>
      </c>
      <c r="K21" s="180"/>
      <c r="L21" s="181" t="str">
        <f>IF(H21="","",VLOOKUP(H21,MP!$A$3:$G$801,6,FALSE)*K21)</f>
        <v/>
      </c>
    </row>
    <row r="22" spans="1:12" s="117" customFormat="1" ht="21" x14ac:dyDescent="0.25">
      <c r="A22" s="170"/>
      <c r="B22" s="178"/>
      <c r="C22" s="175" t="str">
        <f>IF(B22="","",VLOOKUP(B22,MP!$A$3:$G$801,2,FALSE))</f>
        <v/>
      </c>
      <c r="D22" s="176" t="str">
        <f>IF(B22="","",VLOOKUP(B22,MP!$A$3:$G$801,7,FALSE))</f>
        <v/>
      </c>
      <c r="E22" s="180"/>
      <c r="F22" s="181" t="str">
        <f>IF(B22="","",VLOOKUP(B22,MP!$A$3:$G$801,6,FALSE)*E22)</f>
        <v/>
      </c>
      <c r="G22" s="120"/>
      <c r="H22" s="178"/>
      <c r="I22" s="175" t="str">
        <f>IF(H22="","",VLOOKUP(H22,MP!$A$3:$G$801,2,FALSE))</f>
        <v/>
      </c>
      <c r="J22" s="176" t="str">
        <f>IF(H22="","",VLOOKUP(H22,MP!$A$3:$G$801,7,FALSE))</f>
        <v/>
      </c>
      <c r="K22" s="180"/>
      <c r="L22" s="181" t="str">
        <f>IF(H22="","",VLOOKUP(H22,MP!$A$3:$G$801,6,FALSE)*K22)</f>
        <v/>
      </c>
    </row>
    <row r="23" spans="1:12" s="117" customFormat="1" ht="21" x14ac:dyDescent="0.25">
      <c r="A23" s="170"/>
      <c r="B23" s="178"/>
      <c r="C23" s="175" t="str">
        <f>IF(B23="","",VLOOKUP(B23,MP!$A$3:$G$801,2,FALSE))</f>
        <v/>
      </c>
      <c r="D23" s="176" t="str">
        <f>IF(B23="","",VLOOKUP(B23,MP!$A$3:$G$801,7,FALSE))</f>
        <v/>
      </c>
      <c r="E23" s="180"/>
      <c r="F23" s="181" t="str">
        <f>IF(B23="","",VLOOKUP(B23,MP!$A$3:$G$801,6,FALSE)*E23)</f>
        <v/>
      </c>
      <c r="G23" s="120"/>
      <c r="H23" s="178"/>
      <c r="I23" s="175" t="str">
        <f>IF(H23="","",VLOOKUP(H23,MP!$A$3:$G$801,2,FALSE))</f>
        <v/>
      </c>
      <c r="J23" s="176" t="str">
        <f>IF(H23="","",VLOOKUP(H23,MP!$A$3:$G$801,7,FALSE))</f>
        <v/>
      </c>
      <c r="K23" s="180"/>
      <c r="L23" s="181" t="str">
        <f>IF(H23="","",VLOOKUP(H23,MP!$A$3:$G$801,6,FALSE)*K23)</f>
        <v/>
      </c>
    </row>
    <row r="24" spans="1:12" s="117" customFormat="1" ht="21" x14ac:dyDescent="0.25">
      <c r="A24" s="170"/>
      <c r="B24" s="178"/>
      <c r="C24" s="175" t="str">
        <f>IF(B24="","",VLOOKUP(B24,MP!$A$3:$G$801,2,FALSE))</f>
        <v/>
      </c>
      <c r="D24" s="176" t="str">
        <f>IF(B24="","",VLOOKUP(B24,MP!$A$3:$G$801,7,FALSE))</f>
        <v/>
      </c>
      <c r="E24" s="180"/>
      <c r="F24" s="181" t="str">
        <f>IF(B24="","",VLOOKUP(B24,MP!$A$3:$G$801,6,FALSE)*E24)</f>
        <v/>
      </c>
      <c r="G24" s="120"/>
      <c r="H24" s="178"/>
      <c r="I24" s="175" t="str">
        <f>IF(H24="","",VLOOKUP(H24,MP!$A$3:$G$801,2,FALSE))</f>
        <v/>
      </c>
      <c r="J24" s="176" t="str">
        <f>IF(H24="","",VLOOKUP(H24,MP!$A$3:$G$801,7,FALSE))</f>
        <v/>
      </c>
      <c r="K24" s="180"/>
      <c r="L24" s="181" t="str">
        <f>IF(H24="","",VLOOKUP(H24,MP!$A$3:$G$801,6,FALSE)*K24)</f>
        <v/>
      </c>
    </row>
    <row r="25" spans="1:12" s="117" customFormat="1" ht="21" x14ac:dyDescent="0.25">
      <c r="A25" s="170"/>
      <c r="B25" s="178"/>
      <c r="C25" s="175" t="str">
        <f>IF(B25="","",VLOOKUP(B25,MP!$A$3:$G$801,2,FALSE))</f>
        <v/>
      </c>
      <c r="D25" s="176" t="str">
        <f>IF(B25="","",VLOOKUP(B25,MP!$A$3:$G$801,7,FALSE))</f>
        <v/>
      </c>
      <c r="E25" s="180"/>
      <c r="F25" s="181" t="str">
        <f>IF(B25="","",VLOOKUP(B25,MP!$A$3:$G$801,6,FALSE)*E25)</f>
        <v/>
      </c>
      <c r="G25" s="120"/>
      <c r="H25" s="178"/>
      <c r="I25" s="175" t="str">
        <f>IF(H25="","",VLOOKUP(H25,MP!$A$3:$G$801,2,FALSE))</f>
        <v/>
      </c>
      <c r="J25" s="176" t="str">
        <f>IF(H25="","",VLOOKUP(H25,MP!$A$3:$G$801,7,FALSE))</f>
        <v/>
      </c>
      <c r="K25" s="180"/>
      <c r="L25" s="181" t="str">
        <f>IF(H25="","",VLOOKUP(H25,MP!$A$3:$G$801,6,FALSE)*K25)</f>
        <v/>
      </c>
    </row>
    <row r="26" spans="1:12" s="117" customFormat="1" ht="21" x14ac:dyDescent="0.3">
      <c r="A26" s="170"/>
      <c r="B26" s="321" t="s">
        <v>58</v>
      </c>
      <c r="C26" s="322"/>
      <c r="D26" s="322"/>
      <c r="E26" s="323"/>
      <c r="F26" s="183">
        <f>SUM(F6:F25)</f>
        <v>16.927</v>
      </c>
      <c r="G26" s="120"/>
      <c r="H26" s="321" t="s">
        <v>58</v>
      </c>
      <c r="I26" s="322"/>
      <c r="J26" s="322"/>
      <c r="K26" s="323"/>
      <c r="L26" s="183">
        <f>SUM(L6:L25)</f>
        <v>45.242788947368425</v>
      </c>
    </row>
    <row r="27" spans="1:12" s="117" customFormat="1" ht="21" x14ac:dyDescent="0.25">
      <c r="A27" s="170"/>
      <c r="B27" s="172" t="s">
        <v>64</v>
      </c>
      <c r="C27" s="173" t="s">
        <v>149</v>
      </c>
      <c r="D27" s="173" t="s">
        <v>89</v>
      </c>
      <c r="E27" s="173" t="s">
        <v>150</v>
      </c>
      <c r="F27" s="174" t="s">
        <v>56</v>
      </c>
      <c r="G27" s="120"/>
      <c r="H27" s="172" t="s">
        <v>64</v>
      </c>
      <c r="I27" s="173" t="s">
        <v>149</v>
      </c>
      <c r="J27" s="173" t="s">
        <v>89</v>
      </c>
      <c r="K27" s="173" t="s">
        <v>150</v>
      </c>
      <c r="L27" s="174" t="s">
        <v>56</v>
      </c>
    </row>
    <row r="28" spans="1:12" s="117" customFormat="1" ht="21" x14ac:dyDescent="0.25">
      <c r="A28" s="170"/>
      <c r="B28" s="179">
        <v>12</v>
      </c>
      <c r="C28" s="175" t="str">
        <f>IF(B28="","",VLOOKUP(B28,EQUIPAMENTOS!$B$11:$G$98,2,FALSE))</f>
        <v>AUTOCLAVE DIGITAL</v>
      </c>
      <c r="D28" s="182">
        <f>IF(B28="","",VLOOKUP(B28,EQUIPAMENTOS!$B$11:$G$98,6,FALSE))</f>
        <v>4.4018308080808078E-3</v>
      </c>
      <c r="E28" s="180"/>
      <c r="F28" s="181">
        <f>IF(B28="","",VLOOKUP(B28,EQUIPAMENTOS!$B$11:$G$98,6,FALSE)*E28)</f>
        <v>0</v>
      </c>
      <c r="G28" s="120"/>
      <c r="H28" s="179">
        <v>11</v>
      </c>
      <c r="I28" s="175" t="str">
        <f>IF(H28="","",VLOOKUP(H28,EQUIPAMENTOS!$B$11:$G$98,2,FALSE))</f>
        <v>CRIODERMIS MEDICAL</v>
      </c>
      <c r="J28" s="182">
        <f>IF(H28="","",VLOOKUP(H28,EQUIPAMENTOS!$B$11:$G$98,6,FALSE))</f>
        <v>7.8756313131313122E-2</v>
      </c>
      <c r="K28" s="180"/>
      <c r="L28" s="181">
        <f>IF(H28="","",VLOOKUP(H28,EQUIPAMENTOS!$B$11:$G$98,6,FALSE)*K28)</f>
        <v>0</v>
      </c>
    </row>
    <row r="29" spans="1:12" s="117" customFormat="1" ht="21" x14ac:dyDescent="0.25">
      <c r="A29" s="170"/>
      <c r="B29" s="179">
        <v>23</v>
      </c>
      <c r="C29" s="175" t="str">
        <f>IF(B29="","",VLOOKUP(B29,EQUIPAMENTOS!$B$11:$G$98,2,FALSE))</f>
        <v>KIT FACIAL</v>
      </c>
      <c r="D29" s="182">
        <f>IF(B29="","",VLOOKUP(B29,EQUIPAMENTOS!$B$11:$G$98,6,FALSE))</f>
        <v>6.076388888888889E-4</v>
      </c>
      <c r="E29" s="180"/>
      <c r="F29" s="181">
        <f>IF(B29="","",VLOOKUP(B29,EQUIPAMENTOS!$B$11:$G$98,6,FALSE)*E29)</f>
        <v>0</v>
      </c>
      <c r="G29" s="120"/>
      <c r="H29" s="179">
        <v>25</v>
      </c>
      <c r="I29" s="175" t="str">
        <f>IF(H29="","",VLOOKUP(H29,EQUIPAMENTOS!$B$11:$G$98,2,FALSE))</f>
        <v>VENTOSA PARA GLUTEO</v>
      </c>
      <c r="J29" s="182">
        <f>IF(H29="","",VLOOKUP(H29,EQUIPAMENTOS!$B$11:$G$98,6,FALSE))</f>
        <v>2.6672979797979796E-4</v>
      </c>
      <c r="K29" s="180"/>
      <c r="L29" s="181">
        <f>IF(H29="","",VLOOKUP(H29,EQUIPAMENTOS!$B$11:$G$98,6,FALSE)*K29)</f>
        <v>0</v>
      </c>
    </row>
    <row r="30" spans="1:12" s="117" customFormat="1" ht="21" x14ac:dyDescent="0.25">
      <c r="A30" s="170"/>
      <c r="B30" s="179">
        <v>13</v>
      </c>
      <c r="C30" s="175" t="str">
        <f>IF(B30="","",VLOOKUP(B30,EQUIPAMENTOS!$B$11:$G$98,2,FALSE))</f>
        <v>BEAUTY STEAM 120V - VAPOR DE OZÔNIO</v>
      </c>
      <c r="D30" s="182">
        <f>IF(B30="","",VLOOKUP(B30,EQUIPAMENTOS!$B$11:$G$98,6,FALSE))</f>
        <v>2.1938131313131316E-3</v>
      </c>
      <c r="E30" s="180"/>
      <c r="F30" s="181">
        <f>IF(B30="","",VLOOKUP(B30,EQUIPAMENTOS!$B$11:$G$98,6,FALSE)*E30)</f>
        <v>0</v>
      </c>
      <c r="G30" s="120"/>
      <c r="H30" s="179"/>
      <c r="I30" s="175" t="str">
        <f>IF(H30="","",VLOOKUP(H30,EQUIPAMENTOS!$B$11:$G$98,2,FALSE))</f>
        <v/>
      </c>
      <c r="J30" s="182" t="str">
        <f>IF(H30="","",VLOOKUP(H30,EQUIPAMENTOS!$B$11:$G$98,6,FALSE))</f>
        <v/>
      </c>
      <c r="K30" s="180"/>
      <c r="L30" s="181" t="str">
        <f>IF(H30="","",VLOOKUP(H30,EQUIPAMENTOS!$B$11:$G$98,6,FALSE)*K30)</f>
        <v/>
      </c>
    </row>
    <row r="31" spans="1:12" s="117" customFormat="1" ht="21" x14ac:dyDescent="0.25">
      <c r="A31" s="170"/>
      <c r="B31" s="179">
        <v>33</v>
      </c>
      <c r="C31" s="296" t="s">
        <v>381</v>
      </c>
      <c r="D31" s="182">
        <f>IF(B31="","",VLOOKUP(B31,EQUIPAMENTOS!$B$11:$G$98,6,FALSE))</f>
        <v>7.1006944444444438E-4</v>
      </c>
      <c r="E31" s="180"/>
      <c r="F31" s="181">
        <f>IF(B31="","",VLOOKUP(B31,EQUIPAMENTOS!$B$11:$G$98,6,FALSE)*E31)</f>
        <v>0</v>
      </c>
      <c r="G31" s="120"/>
      <c r="H31" s="179"/>
      <c r="I31" s="175" t="str">
        <f>IF(H31="","",VLOOKUP(H31,EQUIPAMENTOS!$B$11:$G$98,2,FALSE))</f>
        <v/>
      </c>
      <c r="J31" s="182" t="str">
        <f>IF(H31="","",VLOOKUP(H31,EQUIPAMENTOS!$B$11:$G$98,6,FALSE))</f>
        <v/>
      </c>
      <c r="K31" s="180"/>
      <c r="L31" s="181" t="str">
        <f>IF(H31="","",VLOOKUP(H31,EQUIPAMENTOS!$B$11:$G$98,6,FALSE)*K31)</f>
        <v/>
      </c>
    </row>
    <row r="32" spans="1:12" s="117" customFormat="1" ht="21" x14ac:dyDescent="0.25">
      <c r="A32" s="170"/>
      <c r="B32" s="179"/>
      <c r="C32" s="175" t="str">
        <f>IF(B32="","",VLOOKUP(B32,EQUIPAMENTOS!$B$11:$G$98,2,FALSE))</f>
        <v/>
      </c>
      <c r="D32" s="182" t="str">
        <f>IF(B32="","",VLOOKUP(B32,EQUIPAMENTOS!$B$11:$G$98,6,FALSE))</f>
        <v/>
      </c>
      <c r="E32" s="180"/>
      <c r="F32" s="181" t="str">
        <f>IF(B32="","",VLOOKUP(B32,EQUIPAMENTOS!$B$11:$G$98,6,FALSE)*E32)</f>
        <v/>
      </c>
      <c r="G32" s="120"/>
      <c r="H32" s="179"/>
      <c r="I32" s="175" t="str">
        <f>IF(H32="","",VLOOKUP(H32,EQUIPAMENTOS!$B$11:$G$98,2,FALSE))</f>
        <v/>
      </c>
      <c r="J32" s="182" t="str">
        <f>IF(H32="","",VLOOKUP(H32,EQUIPAMENTOS!$B$11:$G$98,6,FALSE))</f>
        <v/>
      </c>
      <c r="K32" s="180"/>
      <c r="L32" s="181" t="str">
        <f>IF(H32="","",VLOOKUP(H32,EQUIPAMENTOS!$B$11:$G$98,6,FALSE)*K32)</f>
        <v/>
      </c>
    </row>
    <row r="33" spans="1:12" s="117" customFormat="1" ht="21" x14ac:dyDescent="0.25">
      <c r="A33" s="170"/>
      <c r="B33" s="179"/>
      <c r="C33" s="175" t="str">
        <f>IF(B33="","",VLOOKUP(B33,EQUIPAMENTOS!$B$11:$G$98,2,FALSE))</f>
        <v/>
      </c>
      <c r="D33" s="182" t="str">
        <f>IF(B33="","",VLOOKUP(B33,EQUIPAMENTOS!$B$11:$G$98,6,FALSE))</f>
        <v/>
      </c>
      <c r="E33" s="180"/>
      <c r="F33" s="181" t="str">
        <f>IF(B33="","",VLOOKUP(B33,EQUIPAMENTOS!$B$11:$G$98,6,FALSE)*E33)</f>
        <v/>
      </c>
      <c r="G33" s="120"/>
      <c r="H33" s="179"/>
      <c r="I33" s="175" t="str">
        <f>IF(H33="","",VLOOKUP(H33,EQUIPAMENTOS!$B$11:$G$98,2,FALSE))</f>
        <v/>
      </c>
      <c r="J33" s="182" t="str">
        <f>IF(H33="","",VLOOKUP(H33,EQUIPAMENTOS!$B$11:$G$98,6,FALSE))</f>
        <v/>
      </c>
      <c r="K33" s="180"/>
      <c r="L33" s="181" t="str">
        <f>IF(H33="","",VLOOKUP(H33,EQUIPAMENTOS!$B$11:$G$98,6,FALSE)*K33)</f>
        <v/>
      </c>
    </row>
    <row r="34" spans="1:12" s="117" customFormat="1" ht="21" x14ac:dyDescent="0.25">
      <c r="A34" s="170"/>
      <c r="B34" s="179"/>
      <c r="C34" s="175" t="str">
        <f>IF(B34="","",VLOOKUP(B34,EQUIPAMENTOS!$B$11:$G$98,2,FALSE))</f>
        <v/>
      </c>
      <c r="D34" s="182" t="str">
        <f>IF(B34="","",VLOOKUP(B34,EQUIPAMENTOS!$B$11:$G$98,6,FALSE))</f>
        <v/>
      </c>
      <c r="E34" s="180"/>
      <c r="F34" s="181" t="str">
        <f>IF(B34="","",VLOOKUP(B34,EQUIPAMENTOS!$B$11:$G$98,6,FALSE)*E34)</f>
        <v/>
      </c>
      <c r="G34" s="120"/>
      <c r="H34" s="179"/>
      <c r="I34" s="175" t="str">
        <f>IF(H34="","",VLOOKUP(H34,EQUIPAMENTOS!$B$11:$G$98,2,FALSE))</f>
        <v/>
      </c>
      <c r="J34" s="182" t="str">
        <f>IF(H34="","",VLOOKUP(H34,EQUIPAMENTOS!$B$11:$G$98,6,FALSE))</f>
        <v/>
      </c>
      <c r="K34" s="180"/>
      <c r="L34" s="181" t="str">
        <f>IF(H34="","",VLOOKUP(H34,EQUIPAMENTOS!$B$11:$G$98,6,FALSE)*K34)</f>
        <v/>
      </c>
    </row>
    <row r="35" spans="1:12" s="117" customFormat="1" ht="21" x14ac:dyDescent="0.3">
      <c r="A35" s="170"/>
      <c r="B35" s="321" t="s">
        <v>80</v>
      </c>
      <c r="C35" s="322"/>
      <c r="D35" s="322"/>
      <c r="E35" s="323"/>
      <c r="F35" s="118">
        <f>SUM(F28:F34)</f>
        <v>0</v>
      </c>
      <c r="G35" s="120"/>
      <c r="H35" s="321" t="s">
        <v>80</v>
      </c>
      <c r="I35" s="322"/>
      <c r="J35" s="322"/>
      <c r="K35" s="323"/>
      <c r="L35" s="118">
        <f>SUM(L28:L34)</f>
        <v>0</v>
      </c>
    </row>
    <row r="36" spans="1:12" s="117" customFormat="1" ht="21.75" thickBot="1" x14ac:dyDescent="0.35">
      <c r="A36" s="170"/>
      <c r="B36" s="318" t="s">
        <v>57</v>
      </c>
      <c r="C36" s="319"/>
      <c r="D36" s="319"/>
      <c r="E36" s="320"/>
      <c r="F36" s="119">
        <f>+F26+F35</f>
        <v>16.927</v>
      </c>
      <c r="G36" s="120"/>
      <c r="H36" s="318" t="s">
        <v>57</v>
      </c>
      <c r="I36" s="319"/>
      <c r="J36" s="319"/>
      <c r="K36" s="320"/>
      <c r="L36" s="119">
        <f>+L26+L35</f>
        <v>45.242788947368425</v>
      </c>
    </row>
    <row r="37" spans="1:12" s="117" customFormat="1" ht="21" x14ac:dyDescent="0.25">
      <c r="A37" s="170"/>
      <c r="G37" s="120"/>
    </row>
    <row r="38" spans="1:12" s="117" customFormat="1" ht="21.75" thickBot="1" x14ac:dyDescent="0.3">
      <c r="A38" s="170"/>
      <c r="G38" s="120"/>
    </row>
    <row r="39" spans="1:12" s="117" customFormat="1" ht="21.75" thickBot="1" x14ac:dyDescent="0.3">
      <c r="A39" s="170">
        <v>12</v>
      </c>
      <c r="B39" s="324" t="s">
        <v>318</v>
      </c>
      <c r="C39" s="325"/>
      <c r="D39" s="325"/>
      <c r="E39" s="325"/>
      <c r="F39" s="326"/>
      <c r="G39" s="120"/>
      <c r="H39" s="324" t="s">
        <v>319</v>
      </c>
      <c r="I39" s="325"/>
      <c r="J39" s="325"/>
      <c r="K39" s="325"/>
      <c r="L39" s="326"/>
    </row>
    <row r="40" spans="1:12" s="117" customFormat="1" ht="21" x14ac:dyDescent="0.25">
      <c r="A40" s="170"/>
      <c r="B40" s="172" t="s">
        <v>64</v>
      </c>
      <c r="C40" s="173" t="s">
        <v>148</v>
      </c>
      <c r="D40" s="172" t="s">
        <v>49</v>
      </c>
      <c r="E40" s="172" t="s">
        <v>53</v>
      </c>
      <c r="F40" s="174" t="s">
        <v>56</v>
      </c>
      <c r="G40" s="120"/>
      <c r="H40" s="172" t="s">
        <v>64</v>
      </c>
      <c r="I40" s="173" t="s">
        <v>148</v>
      </c>
      <c r="J40" s="172" t="s">
        <v>49</v>
      </c>
      <c r="K40" s="172" t="s">
        <v>53</v>
      </c>
      <c r="L40" s="174" t="s">
        <v>56</v>
      </c>
    </row>
    <row r="41" spans="1:12" s="117" customFormat="1" ht="21" x14ac:dyDescent="0.25">
      <c r="A41" s="170"/>
      <c r="B41" s="177">
        <v>8</v>
      </c>
      <c r="C41" s="303" t="str">
        <f>IF(B41="","",VLOOKUP(B41,MP!$A$3:$G$801,2,FALSE))</f>
        <v xml:space="preserve">LUVA </v>
      </c>
      <c r="D41" s="304" t="str">
        <f>IF(B41="","",VLOOKUP(B41,MP!$A$3:$G$801,7,FALSE))</f>
        <v>UNID</v>
      </c>
      <c r="E41" s="305">
        <v>2</v>
      </c>
      <c r="F41" s="306">
        <f>IF(B41="","",VLOOKUP(B41,MP!$A$3:$G$801,6,FALSE)*E41)</f>
        <v>0.48</v>
      </c>
      <c r="G41" s="120"/>
      <c r="H41" s="307">
        <v>8</v>
      </c>
      <c r="I41" s="303" t="str">
        <f>IF(H41="","",VLOOKUP(H41,MP!$A$3:$G$801,2,FALSE))</f>
        <v xml:space="preserve">LUVA </v>
      </c>
      <c r="J41" s="304" t="str">
        <f>IF(H41="","",VLOOKUP(H41,MP!$A$3:$G$801,7,FALSE))</f>
        <v>UNID</v>
      </c>
      <c r="K41" s="305">
        <v>2</v>
      </c>
      <c r="L41" s="306">
        <f>IF(H41="","",VLOOKUP(H41,MP!$A$3:$G$801,6,FALSE)*K41)</f>
        <v>0.48</v>
      </c>
    </row>
    <row r="42" spans="1:12" s="117" customFormat="1" ht="21" x14ac:dyDescent="0.25">
      <c r="A42" s="170"/>
      <c r="B42" s="178">
        <v>25</v>
      </c>
      <c r="C42" s="303" t="str">
        <f>IF(B42="","",VLOOKUP(B42,MP!$A$3:$G$801,2,FALSE))</f>
        <v xml:space="preserve">CREME ESFOLIANTE FONTE BRASIL </v>
      </c>
      <c r="D42" s="304" t="str">
        <f>IF(B42="","",VLOOKUP(B42,MP!$A$3:$G$801,7,FALSE))</f>
        <v>GRAMAS</v>
      </c>
      <c r="E42" s="305">
        <v>6</v>
      </c>
      <c r="F42" s="306">
        <f>IF(B42="","",VLOOKUP(B42,MP!$A$3:$G$801,6,FALSE)*E42)</f>
        <v>0.25288421052631577</v>
      </c>
      <c r="G42" s="120"/>
      <c r="H42" s="308">
        <v>25</v>
      </c>
      <c r="I42" s="303" t="str">
        <f>IF(H42="","",VLOOKUP(H42,MP!$A$3:$G$801,2,FALSE))</f>
        <v xml:space="preserve">CREME ESFOLIANTE FONTE BRASIL </v>
      </c>
      <c r="J42" s="304" t="str">
        <f>IF(H42="","",VLOOKUP(H42,MP!$A$3:$G$801,7,FALSE))</f>
        <v>GRAMAS</v>
      </c>
      <c r="K42" s="305">
        <v>15</v>
      </c>
      <c r="L42" s="306">
        <f>IF(H42="","",VLOOKUP(H42,MP!$A$3:$G$801,6,FALSE)*K42)</f>
        <v>0.63221052631578945</v>
      </c>
    </row>
    <row r="43" spans="1:12" s="117" customFormat="1" ht="21" x14ac:dyDescent="0.25">
      <c r="A43" s="170"/>
      <c r="B43" s="178">
        <v>27</v>
      </c>
      <c r="C43" s="303" t="str">
        <f>IF(B43="","",VLOOKUP(B43,MP!$A$3:$G$801,2,FALSE))</f>
        <v>FLUIDO TERMOLIPO FB</v>
      </c>
      <c r="D43" s="304" t="str">
        <f>IF(B43="","",VLOOKUP(B43,MP!$A$3:$G$801,7,FALSE))</f>
        <v>ML</v>
      </c>
      <c r="E43" s="305">
        <v>1</v>
      </c>
      <c r="F43" s="306">
        <f>IF(B43="","",VLOOKUP(B43,MP!$A$3:$G$801,6,FALSE)*E43)</f>
        <v>0.11975</v>
      </c>
      <c r="G43" s="120"/>
      <c r="H43" s="308">
        <v>78</v>
      </c>
      <c r="I43" s="303" t="str">
        <f>IF(H43="","",VLOOKUP(H43,MP!$A$3:$G$801,2,FALSE))</f>
        <v xml:space="preserve">PAPEL INSUFILME </v>
      </c>
      <c r="J43" s="304" t="str">
        <f>IF(H43="","",VLOOKUP(H43,MP!$A$3:$G$801,7,FALSE))</f>
        <v>CM</v>
      </c>
      <c r="K43" s="305">
        <v>300</v>
      </c>
      <c r="L43" s="306">
        <f>IF(H43="","",VLOOKUP(H43,MP!$A$3:$G$801,6,FALSE)*K43)</f>
        <v>0.94657894736842108</v>
      </c>
    </row>
    <row r="44" spans="1:12" s="117" customFormat="1" ht="21" x14ac:dyDescent="0.25">
      <c r="A44" s="170"/>
      <c r="B44" s="178">
        <v>24</v>
      </c>
      <c r="C44" s="303" t="str">
        <f>IF(B44="","",VLOOKUP(B44,MP!$A$3:$G$801,2,FALSE))</f>
        <v>GEL MIX DE PIMENTA 500G FB</v>
      </c>
      <c r="D44" s="304" t="str">
        <f>IF(B44="","",VLOOKUP(B44,MP!$A$3:$G$801,7,FALSE))</f>
        <v>GRAMAS</v>
      </c>
      <c r="E44" s="305">
        <v>15</v>
      </c>
      <c r="F44" s="306">
        <f>IF(B44="","",VLOOKUP(B44,MP!$A$3:$G$801,6,FALSE)*E44)</f>
        <v>0.9968999999999999</v>
      </c>
      <c r="G44" s="120"/>
      <c r="H44" s="308">
        <v>28</v>
      </c>
      <c r="I44" s="303" t="str">
        <f>IF(H44="","",VLOOKUP(H44,MP!$A$3:$G$801,2,FALSE))</f>
        <v xml:space="preserve">GEL REDUTOR FB </v>
      </c>
      <c r="J44" s="304" t="str">
        <f>IF(H44="","",VLOOKUP(H44,MP!$A$3:$G$801,7,FALSE))</f>
        <v>GRAMAS</v>
      </c>
      <c r="K44" s="305">
        <v>14</v>
      </c>
      <c r="L44" s="306">
        <f>IF(H44="","",VLOOKUP(H44,MP!$A$3:$G$801,6,FALSE)*K44)</f>
        <v>0.61824000000000001</v>
      </c>
    </row>
    <row r="45" spans="1:12" s="117" customFormat="1" ht="21" x14ac:dyDescent="0.25">
      <c r="A45" s="170"/>
      <c r="B45" s="178">
        <v>23</v>
      </c>
      <c r="C45" s="303" t="str">
        <f>IF(B45="","",VLOOKUP(B45,MP!$A$3:$G$801,2,FALSE))</f>
        <v>CREME DE MASSAGEM DETOX GOMAGEM FB</v>
      </c>
      <c r="D45" s="304" t="str">
        <f>IF(B45="","",VLOOKUP(B45,MP!$A$3:$G$801,7,FALSE))</f>
        <v>GRAMAS</v>
      </c>
      <c r="E45" s="305">
        <v>11</v>
      </c>
      <c r="F45" s="306">
        <f>IF(B45="","",VLOOKUP(B45,MP!$A$3:$G$801,6,FALSE)*E45)</f>
        <v>0.66879999999999995</v>
      </c>
      <c r="G45" s="120"/>
      <c r="H45" s="308">
        <v>20</v>
      </c>
      <c r="I45" s="303" t="str">
        <f>IF(H45="","",VLOOKUP(H45,MP!$A$3:$G$801,2,FALSE))</f>
        <v xml:space="preserve">PAPEL TOALHA </v>
      </c>
      <c r="J45" s="304" t="str">
        <f>IF(H45="","",VLOOKUP(H45,MP!$A$3:$G$801,7,FALSE))</f>
        <v>PCTE</v>
      </c>
      <c r="K45" s="305">
        <v>20</v>
      </c>
      <c r="L45" s="306">
        <f>IF(H45="","",VLOOKUP(H45,MP!$A$3:$G$801,6,FALSE)*K45)</f>
        <v>0.48</v>
      </c>
    </row>
    <row r="46" spans="1:12" s="117" customFormat="1" ht="21" x14ac:dyDescent="0.25">
      <c r="A46" s="170"/>
      <c r="B46" s="178">
        <v>78</v>
      </c>
      <c r="C46" s="303" t="str">
        <f>IF(B46="","",VLOOKUP(B46,MP!$A$3:$G$801,2,FALSE))</f>
        <v xml:space="preserve">PAPEL INSUFILME </v>
      </c>
      <c r="D46" s="304" t="str">
        <f>IF(B46="","",VLOOKUP(B46,MP!$A$3:$G$801,7,FALSE))</f>
        <v>CM</v>
      </c>
      <c r="E46" s="305">
        <v>240</v>
      </c>
      <c r="F46" s="306">
        <f>IF(B46="","",VLOOKUP(B46,MP!$A$3:$G$801,6,FALSE)*E46)</f>
        <v>0.75726315789473686</v>
      </c>
      <c r="G46" s="120"/>
      <c r="H46" s="308">
        <v>21</v>
      </c>
      <c r="I46" s="303" t="str">
        <f>IF(H46="","",VLOOKUP(H46,MP!$A$3:$G$801,2,FALSE))</f>
        <v xml:space="preserve">PAPEL LENÇOL </v>
      </c>
      <c r="J46" s="304" t="str">
        <f>IF(H46="","",VLOOKUP(H46,MP!$A$3:$G$801,7,FALSE))</f>
        <v>CM</v>
      </c>
      <c r="K46" s="305">
        <v>200</v>
      </c>
      <c r="L46" s="306">
        <f>IF(H46="","",VLOOKUP(H46,MP!$A$3:$G$801,6,FALSE)*K46)</f>
        <v>0.6</v>
      </c>
    </row>
    <row r="47" spans="1:12" s="117" customFormat="1" ht="21" x14ac:dyDescent="0.25">
      <c r="A47" s="170"/>
      <c r="B47" s="178">
        <v>28</v>
      </c>
      <c r="C47" s="303" t="str">
        <f>IF(B47="","",VLOOKUP(B47,MP!$A$3:$G$801,2,FALSE))</f>
        <v xml:space="preserve">GEL REDUTOR FB </v>
      </c>
      <c r="D47" s="304" t="str">
        <f>IF(B47="","",VLOOKUP(B47,MP!$A$3:$G$801,7,FALSE))</f>
        <v>GRAMAS</v>
      </c>
      <c r="E47" s="305">
        <v>15</v>
      </c>
      <c r="F47" s="306">
        <f>IF(B47="","",VLOOKUP(B47,MP!$A$3:$G$801,6,FALSE)*E47)</f>
        <v>0.66239999999999999</v>
      </c>
      <c r="G47" s="120"/>
      <c r="H47" s="308">
        <v>26</v>
      </c>
      <c r="I47" s="303" t="str">
        <f>IF(H47="","",VLOOKUP(H47,MP!$A$3:$G$801,2,FALSE))</f>
        <v>CREME MASSAGEM TERMOLIPO FB</v>
      </c>
      <c r="J47" s="304" t="str">
        <f>IF(H47="","",VLOOKUP(H47,MP!$A$3:$G$801,7,FALSE))</f>
        <v>GRAMAS</v>
      </c>
      <c r="K47" s="305">
        <v>12</v>
      </c>
      <c r="L47" s="306">
        <f>IF(H47="","",VLOOKUP(H47,MP!$A$3:$G$801,6,FALSE)*K47)</f>
        <v>0.5053894736842105</v>
      </c>
    </row>
    <row r="48" spans="1:12" s="117" customFormat="1" ht="21" x14ac:dyDescent="0.25">
      <c r="A48" s="170"/>
      <c r="B48" s="178">
        <v>20</v>
      </c>
      <c r="C48" s="303" t="str">
        <f>IF(B48="","",VLOOKUP(B48,MP!$A$3:$G$801,2,FALSE))</f>
        <v xml:space="preserve">PAPEL TOALHA </v>
      </c>
      <c r="D48" s="304" t="str">
        <f>IF(B48="","",VLOOKUP(B48,MP!$A$3:$G$801,7,FALSE))</f>
        <v>PCTE</v>
      </c>
      <c r="E48" s="305">
        <v>10</v>
      </c>
      <c r="F48" s="306">
        <f>IF(B48="","",VLOOKUP(B48,MP!$A$3:$G$801,6,FALSE)*E48)</f>
        <v>0.24</v>
      </c>
      <c r="G48" s="120"/>
      <c r="H48" s="308">
        <v>23</v>
      </c>
      <c r="I48" s="303" t="str">
        <f>IF(H48="","",VLOOKUP(H48,MP!$A$3:$G$801,2,FALSE))</f>
        <v>CREME DE MASSAGEM DETOX GOMAGEM FB</v>
      </c>
      <c r="J48" s="304" t="str">
        <f>IF(H48="","",VLOOKUP(H48,MP!$A$3:$G$801,7,FALSE))</f>
        <v>GRAMAS</v>
      </c>
      <c r="K48" s="305">
        <v>11</v>
      </c>
      <c r="L48" s="306">
        <f>IF(H48="","",VLOOKUP(H48,MP!$A$3:$G$801,6,FALSE)*K48)</f>
        <v>0.66879999999999995</v>
      </c>
    </row>
    <row r="49" spans="1:12" s="117" customFormat="1" ht="21" x14ac:dyDescent="0.25">
      <c r="A49" s="170"/>
      <c r="B49" s="178">
        <v>21</v>
      </c>
      <c r="C49" s="303" t="str">
        <f>IF(B49="","",VLOOKUP(B49,MP!$A$3:$G$801,2,FALSE))</f>
        <v xml:space="preserve">PAPEL LENÇOL </v>
      </c>
      <c r="D49" s="304" t="str">
        <f>IF(B49="","",VLOOKUP(B49,MP!$A$3:$G$801,7,FALSE))</f>
        <v>CM</v>
      </c>
      <c r="E49" s="305">
        <v>200</v>
      </c>
      <c r="F49" s="306">
        <f>IF(B49="","",VLOOKUP(B49,MP!$A$3:$G$801,6,FALSE)*E49)</f>
        <v>0.6</v>
      </c>
      <c r="G49" s="120"/>
      <c r="H49" s="308">
        <v>7</v>
      </c>
      <c r="I49" s="303" t="str">
        <f>IF(H49="","",VLOOKUP(H49,MP!$A$3:$G$801,2,FALSE))</f>
        <v xml:space="preserve">TOUCA </v>
      </c>
      <c r="J49" s="304" t="str">
        <f>IF(H49="","",VLOOKUP(H49,MP!$A$3:$G$801,7,FALSE))</f>
        <v>UNID</v>
      </c>
      <c r="K49" s="305">
        <v>1</v>
      </c>
      <c r="L49" s="306">
        <f>IF(H49="","",VLOOKUP(H49,MP!$A$3:$G$801,6,FALSE)*K49)</f>
        <v>7.4999999999999997E-2</v>
      </c>
    </row>
    <row r="50" spans="1:12" s="117" customFormat="1" ht="21" x14ac:dyDescent="0.25">
      <c r="A50" s="170"/>
      <c r="B50" s="308">
        <v>74</v>
      </c>
      <c r="C50" s="303" t="str">
        <f>IF(B50="","",VLOOKUP(B50,MP!$A$3:$G$801,2,FALSE))</f>
        <v xml:space="preserve">PLASTICO PARA MANTA </v>
      </c>
      <c r="D50" s="304" t="str">
        <f>IF(B50="","",VLOOKUP(B50,MP!$A$3:$G$801,7,FALSE))</f>
        <v>CM</v>
      </c>
      <c r="E50" s="305">
        <v>2.5</v>
      </c>
      <c r="F50" s="306">
        <f>IF(B50="","",VLOOKUP(B50,MP!$A$3:$G$801,6,FALSE)*E50)</f>
        <v>0.125</v>
      </c>
      <c r="G50" s="120"/>
      <c r="H50" s="308"/>
      <c r="I50" s="303" t="str">
        <f>IF(H50="","",VLOOKUP(H50,MP!$A$3:$G$801,2,FALSE))</f>
        <v/>
      </c>
      <c r="J50" s="304" t="str">
        <f>IF(H50="","",VLOOKUP(H50,MP!$A$3:$G$801,7,FALSE))</f>
        <v/>
      </c>
      <c r="K50" s="305"/>
      <c r="L50" s="306" t="str">
        <f>IF(H50="","",VLOOKUP(H50,MP!$A$3:$G$801,6,FALSE)*K50)</f>
        <v/>
      </c>
    </row>
    <row r="51" spans="1:12" s="117" customFormat="1" ht="21" x14ac:dyDescent="0.25">
      <c r="A51" s="170"/>
      <c r="B51" s="178"/>
      <c r="C51" s="175" t="str">
        <f>IF(B51="","",VLOOKUP(B51,MP!$A$3:$G$801,2,FALSE))</f>
        <v/>
      </c>
      <c r="D51" s="176" t="str">
        <f>IF(B51="","",VLOOKUP(B51,MP!$A$3:$G$801,7,FALSE))</f>
        <v/>
      </c>
      <c r="E51" s="180"/>
      <c r="F51" s="181" t="str">
        <f>IF(B51="","",VLOOKUP(B51,MP!$A$3:$G$801,6,FALSE)*E51)</f>
        <v/>
      </c>
      <c r="G51" s="120"/>
      <c r="H51" s="178"/>
      <c r="I51" s="175" t="str">
        <f>IF(H51="","",VLOOKUP(H51,MP!$A$3:$G$801,2,FALSE))</f>
        <v/>
      </c>
      <c r="J51" s="176" t="str">
        <f>IF(H51="","",VLOOKUP(H51,MP!$A$3:$G$801,7,FALSE))</f>
        <v/>
      </c>
      <c r="K51" s="180"/>
      <c r="L51" s="181" t="str">
        <f>IF(H51="","",VLOOKUP(H51,MP!$A$3:$G$801,6,FALSE)*K51)</f>
        <v/>
      </c>
    </row>
    <row r="52" spans="1:12" s="117" customFormat="1" ht="21" x14ac:dyDescent="0.25">
      <c r="A52" s="170"/>
      <c r="B52" s="179"/>
      <c r="C52" s="175" t="str">
        <f>IF(B52="","",VLOOKUP(B52,MP!$A$3:$G$801,2,FALSE))</f>
        <v/>
      </c>
      <c r="D52" s="176" t="str">
        <f>IF(B52="","",VLOOKUP(B52,MP!$A$3:$G$801,7,FALSE))</f>
        <v/>
      </c>
      <c r="E52" s="180"/>
      <c r="F52" s="181" t="str">
        <f>IF(B52="","",VLOOKUP(B52,MP!$A$3:$G$801,6,FALSE)*E52)</f>
        <v/>
      </c>
      <c r="G52" s="120"/>
      <c r="H52" s="179"/>
      <c r="I52" s="175" t="str">
        <f>IF(H52="","",VLOOKUP(H52,MP!$A$3:$G$801,2,FALSE))</f>
        <v/>
      </c>
      <c r="J52" s="176" t="str">
        <f>IF(H52="","",VLOOKUP(H52,MP!$A$3:$G$801,7,FALSE))</f>
        <v/>
      </c>
      <c r="K52" s="180"/>
      <c r="L52" s="181" t="str">
        <f>IF(H52="","",VLOOKUP(H52,MP!$A$3:$G$801,6,FALSE)*K52)</f>
        <v/>
      </c>
    </row>
    <row r="53" spans="1:12" s="117" customFormat="1" ht="21" x14ac:dyDescent="0.25">
      <c r="A53" s="170"/>
      <c r="B53" s="179"/>
      <c r="C53" s="175" t="str">
        <f>IF(B53="","",VLOOKUP(B53,MP!$A$3:$G$801,2,FALSE))</f>
        <v/>
      </c>
      <c r="D53" s="176" t="str">
        <f>IF(B53="","",VLOOKUP(B53,MP!$A$3:$G$801,7,FALSE))</f>
        <v/>
      </c>
      <c r="E53" s="180"/>
      <c r="F53" s="181" t="str">
        <f>IF(B53="","",VLOOKUP(B53,MP!$A$3:$G$801,6,FALSE)*E53)</f>
        <v/>
      </c>
      <c r="G53" s="120"/>
      <c r="H53" s="179"/>
      <c r="I53" s="175" t="str">
        <f>IF(H53="","",VLOOKUP(H53,MP!$A$3:$G$801,2,FALSE))</f>
        <v/>
      </c>
      <c r="J53" s="176" t="str">
        <f>IF(H53="","",VLOOKUP(H53,MP!$A$3:$G$801,7,FALSE))</f>
        <v/>
      </c>
      <c r="K53" s="180"/>
      <c r="L53" s="181" t="str">
        <f>IF(H53="","",VLOOKUP(H53,MP!$A$3:$G$801,6,FALSE)*K53)</f>
        <v/>
      </c>
    </row>
    <row r="54" spans="1:12" s="117" customFormat="1" ht="21" x14ac:dyDescent="0.25">
      <c r="A54" s="170"/>
      <c r="B54" s="179"/>
      <c r="C54" s="175" t="str">
        <f>IF(B54="","",VLOOKUP(B54,MP!$A$3:$G$801,2,FALSE))</f>
        <v/>
      </c>
      <c r="D54" s="176" t="str">
        <f>IF(B54="","",VLOOKUP(B54,MP!$A$3:$G$801,7,FALSE))</f>
        <v/>
      </c>
      <c r="E54" s="180"/>
      <c r="F54" s="181" t="str">
        <f>IF(B54="","",VLOOKUP(B54,MP!$A$3:$G$801,6,FALSE)*E54)</f>
        <v/>
      </c>
      <c r="G54" s="120"/>
      <c r="H54" s="179"/>
      <c r="I54" s="175" t="str">
        <f>IF(H54="","",VLOOKUP(H54,MP!$A$3:$G$801,2,FALSE))</f>
        <v/>
      </c>
      <c r="J54" s="176" t="str">
        <f>IF(H54="","",VLOOKUP(H54,MP!$A$3:$G$801,7,FALSE))</f>
        <v/>
      </c>
      <c r="K54" s="180"/>
      <c r="L54" s="181" t="str">
        <f>IF(H54="","",VLOOKUP(H54,MP!$A$3:$G$801,6,FALSE)*K54)</f>
        <v/>
      </c>
    </row>
    <row r="55" spans="1:12" s="117" customFormat="1" ht="21" x14ac:dyDescent="0.25">
      <c r="A55" s="170"/>
      <c r="B55" s="179"/>
      <c r="C55" s="175" t="str">
        <f>IF(B55="","",VLOOKUP(B55,MP!$A$3:$G$801,2,FALSE))</f>
        <v/>
      </c>
      <c r="D55" s="176"/>
      <c r="E55" s="180"/>
      <c r="F55" s="181" t="str">
        <f>IF(B55="","",VLOOKUP(B55,MP!$A$3:$G$801,6,FALSE)*E55)</f>
        <v/>
      </c>
      <c r="G55" s="120"/>
      <c r="H55" s="179"/>
      <c r="I55" s="175" t="str">
        <f>IF(H55="","",VLOOKUP(H55,MP!$A$3:$G$801,2,FALSE))</f>
        <v/>
      </c>
      <c r="J55" s="176" t="str">
        <f>IF(H55="","",VLOOKUP(H55,MP!$A$3:$G$801,7,FALSE))</f>
        <v/>
      </c>
      <c r="K55" s="180"/>
      <c r="L55" s="181" t="str">
        <f>IF(H55="","",VLOOKUP(H55,MP!$A$3:$G$801,6,FALSE)*K55)</f>
        <v/>
      </c>
    </row>
    <row r="56" spans="1:12" s="117" customFormat="1" ht="21" x14ac:dyDescent="0.3">
      <c r="A56" s="170"/>
      <c r="B56" s="321" t="s">
        <v>58</v>
      </c>
      <c r="C56" s="322"/>
      <c r="D56" s="322"/>
      <c r="E56" s="323"/>
      <c r="F56" s="183">
        <f>SUM(F41:F55)</f>
        <v>4.9029973684210519</v>
      </c>
      <c r="G56" s="120"/>
      <c r="H56" s="321" t="s">
        <v>58</v>
      </c>
      <c r="I56" s="322"/>
      <c r="J56" s="322"/>
      <c r="K56" s="323"/>
      <c r="L56" s="183">
        <f>SUM(L41:L55)</f>
        <v>5.0062189473684215</v>
      </c>
    </row>
    <row r="57" spans="1:12" s="117" customFormat="1" ht="21" x14ac:dyDescent="0.25">
      <c r="A57" s="170"/>
      <c r="B57" s="172" t="s">
        <v>64</v>
      </c>
      <c r="C57" s="173" t="s">
        <v>149</v>
      </c>
      <c r="D57" s="173" t="s">
        <v>89</v>
      </c>
      <c r="E57" s="173" t="s">
        <v>150</v>
      </c>
      <c r="F57" s="174" t="s">
        <v>56</v>
      </c>
      <c r="G57" s="120"/>
      <c r="H57" s="172" t="s">
        <v>64</v>
      </c>
      <c r="I57" s="173" t="s">
        <v>149</v>
      </c>
      <c r="J57" s="173" t="s">
        <v>89</v>
      </c>
      <c r="K57" s="173" t="s">
        <v>150</v>
      </c>
      <c r="L57" s="174" t="s">
        <v>56</v>
      </c>
    </row>
    <row r="58" spans="1:12" s="117" customFormat="1" ht="21" x14ac:dyDescent="0.25">
      <c r="A58" s="170"/>
      <c r="B58" s="179">
        <v>17</v>
      </c>
      <c r="C58" s="175" t="str">
        <f>IF(B58="","",VLOOKUP(B58,EQUIPAMENTOS!$B$11:$G$98,2,FALSE))</f>
        <v>MANTA TERMICA CORPO INTEIRO</v>
      </c>
      <c r="D58" s="182">
        <f>IF(B58="","",VLOOKUP(B58,EQUIPAMENTOS!$B$11:$G$98,6,FALSE))</f>
        <v>1.3255997474747475E-3</v>
      </c>
      <c r="E58" s="180"/>
      <c r="F58" s="181">
        <f>IF(B58="","",VLOOKUP(B58,EQUIPAMENTOS!$B$11:$G$98,6,FALSE)*E58)</f>
        <v>0</v>
      </c>
      <c r="G58" s="120"/>
      <c r="H58" s="179">
        <v>31</v>
      </c>
      <c r="I58" s="175" t="str">
        <f>IF(H58="","",VLOOKUP(H58,EQUIPAMENTOS!$B$11:$G$98,2,FALSE))</f>
        <v>TURBOTEK</v>
      </c>
      <c r="J58" s="182">
        <f>IF(H58="","",VLOOKUP(H58,EQUIPAMENTOS!$B$11:$G$98,6,FALSE))</f>
        <v>1.0716540404040406E-4</v>
      </c>
      <c r="K58" s="180"/>
      <c r="L58" s="181">
        <f>IF(H58="","",VLOOKUP(H58,EQUIPAMENTOS!$B$11:$G$98,6,FALSE)*K58)</f>
        <v>0</v>
      </c>
    </row>
    <row r="59" spans="1:12" s="117" customFormat="1" ht="21" x14ac:dyDescent="0.25">
      <c r="A59" s="170"/>
      <c r="B59" s="179"/>
      <c r="C59" s="175" t="str">
        <f>IF(B59="","",VLOOKUP(B59,EQUIPAMENTOS!$B$11:$G$98,2,FALSE))</f>
        <v/>
      </c>
      <c r="D59" s="182" t="str">
        <f>IF(B59="","",VLOOKUP(B59,EQUIPAMENTOS!$B$11:$G$98,6,FALSE))</f>
        <v/>
      </c>
      <c r="E59" s="180"/>
      <c r="F59" s="181" t="str">
        <f>IF(B59="","",VLOOKUP(B59,EQUIPAMENTOS!$B$11:$G$98,6,FALSE)*E59)</f>
        <v/>
      </c>
      <c r="G59" s="120"/>
      <c r="H59" s="179">
        <v>30</v>
      </c>
      <c r="I59" s="175" t="str">
        <f>IF(H59="","",VLOOKUP(H59,EQUIPAMENTOS!$B$11:$G$98,2,FALSE))</f>
        <v>KIT VENTOSA LUXO</v>
      </c>
      <c r="J59" s="182">
        <f>IF(H59="","",VLOOKUP(H59,EQUIPAMENTOS!$B$11:$G$98,6,FALSE))</f>
        <v>2.6183712121212124E-4</v>
      </c>
      <c r="K59" s="180"/>
      <c r="L59" s="181">
        <f>IF(H59="","",VLOOKUP(H59,EQUIPAMENTOS!$B$11:$G$98,6,FALSE)*K59)</f>
        <v>0</v>
      </c>
    </row>
    <row r="60" spans="1:12" s="117" customFormat="1" ht="21" x14ac:dyDescent="0.25">
      <c r="A60" s="170"/>
      <c r="B60" s="179"/>
      <c r="C60" s="175" t="str">
        <f>IF(B60="","",VLOOKUP(B60,EQUIPAMENTOS!$B$11:$G$98,2,FALSE))</f>
        <v/>
      </c>
      <c r="D60" s="182" t="str">
        <f>IF(B60="","",VLOOKUP(B60,EQUIPAMENTOS!$B$11:$G$98,6,FALSE))</f>
        <v/>
      </c>
      <c r="E60" s="180"/>
      <c r="F60" s="181" t="str">
        <f>IF(B60="","",VLOOKUP(B60,EQUIPAMENTOS!$B$11:$G$98,6,FALSE)*E60)</f>
        <v/>
      </c>
      <c r="G60" s="120"/>
      <c r="H60" s="179"/>
      <c r="I60" s="175" t="str">
        <f>IF(H60="","",VLOOKUP(H60,EQUIPAMENTOS!$B$11:$G$98,2,FALSE))</f>
        <v/>
      </c>
      <c r="J60" s="182" t="str">
        <f>IF(H60="","",VLOOKUP(H60,EQUIPAMENTOS!$B$11:$G$98,6,FALSE))</f>
        <v/>
      </c>
      <c r="K60" s="180"/>
      <c r="L60" s="181" t="str">
        <f>IF(H60="","",VLOOKUP(H60,EQUIPAMENTOS!$B$11:$G$98,6,FALSE)*K60)</f>
        <v/>
      </c>
    </row>
    <row r="61" spans="1:12" s="117" customFormat="1" ht="21" x14ac:dyDescent="0.25">
      <c r="A61" s="170"/>
      <c r="B61" s="179"/>
      <c r="C61" s="175" t="str">
        <f>IF(B61="","",VLOOKUP(B61,EQUIPAMENTOS!$B$11:$G$98,2,FALSE))</f>
        <v/>
      </c>
      <c r="D61" s="182" t="str">
        <f>IF(B61="","",VLOOKUP(B61,EQUIPAMENTOS!$B$11:$G$98,6,FALSE))</f>
        <v/>
      </c>
      <c r="E61" s="180"/>
      <c r="F61" s="181" t="str">
        <f>IF(B61="","",VLOOKUP(B61,EQUIPAMENTOS!$B$11:$G$98,6,FALSE)*E61)</f>
        <v/>
      </c>
      <c r="G61" s="120"/>
      <c r="H61" s="179"/>
      <c r="I61" s="175" t="str">
        <f>IF(H61="","",VLOOKUP(H61,EQUIPAMENTOS!$B$11:$G$98,2,FALSE))</f>
        <v/>
      </c>
      <c r="J61" s="182" t="str">
        <f>IF(H61="","",VLOOKUP(H61,EQUIPAMENTOS!$B$11:$G$98,6,FALSE))</f>
        <v/>
      </c>
      <c r="K61" s="180"/>
      <c r="L61" s="181" t="str">
        <f>IF(H61="","",VLOOKUP(H61,EQUIPAMENTOS!$B$11:$G$98,6,FALSE)*K61)</f>
        <v/>
      </c>
    </row>
    <row r="62" spans="1:12" s="117" customFormat="1" ht="21" x14ac:dyDescent="0.25">
      <c r="A62" s="170"/>
      <c r="B62" s="179"/>
      <c r="C62" s="175" t="str">
        <f>IF(B62="","",VLOOKUP(B62,EQUIPAMENTOS!$B$11:$G$98,2,FALSE))</f>
        <v/>
      </c>
      <c r="D62" s="182" t="str">
        <f>IF(B62="","",VLOOKUP(B62,EQUIPAMENTOS!$B$11:$G$98,6,FALSE))</f>
        <v/>
      </c>
      <c r="E62" s="180"/>
      <c r="F62" s="181" t="str">
        <f>IF(B62="","",VLOOKUP(B62,EQUIPAMENTOS!$B$11:$G$98,6,FALSE)*E62)</f>
        <v/>
      </c>
      <c r="G62" s="120"/>
      <c r="H62" s="179"/>
      <c r="I62" s="175" t="str">
        <f>IF(H62="","",VLOOKUP(H62,EQUIPAMENTOS!$B$11:$G$98,2,FALSE))</f>
        <v/>
      </c>
      <c r="J62" s="182" t="str">
        <f>IF(H62="","",VLOOKUP(H62,EQUIPAMENTOS!$B$11:$G$98,6,FALSE))</f>
        <v/>
      </c>
      <c r="K62" s="180"/>
      <c r="L62" s="181" t="str">
        <f>IF(H62="","",VLOOKUP(H62,EQUIPAMENTOS!$B$11:$G$98,6,FALSE)*K62)</f>
        <v/>
      </c>
    </row>
    <row r="63" spans="1:12" s="117" customFormat="1" ht="21" x14ac:dyDescent="0.25">
      <c r="A63" s="170"/>
      <c r="B63" s="179"/>
      <c r="C63" s="175" t="str">
        <f>IF(B63="","",VLOOKUP(B63,EQUIPAMENTOS!$B$11:$G$98,2,FALSE))</f>
        <v/>
      </c>
      <c r="D63" s="182" t="str">
        <f>IF(B63="","",VLOOKUP(B63,EQUIPAMENTOS!$B$11:$G$98,6,FALSE))</f>
        <v/>
      </c>
      <c r="E63" s="180"/>
      <c r="F63" s="181" t="str">
        <f>IF(B63="","",VLOOKUP(B63,EQUIPAMENTOS!$B$11:$G$98,6,FALSE)*E63)</f>
        <v/>
      </c>
      <c r="G63" s="120"/>
      <c r="H63" s="179"/>
      <c r="I63" s="175" t="str">
        <f>IF(H63="","",VLOOKUP(H63,EQUIPAMENTOS!$B$11:$G$98,2,FALSE))</f>
        <v/>
      </c>
      <c r="J63" s="182" t="str">
        <f>IF(H63="","",VLOOKUP(H63,EQUIPAMENTOS!$B$11:$G$98,6,FALSE))</f>
        <v/>
      </c>
      <c r="K63" s="180"/>
      <c r="L63" s="181" t="str">
        <f>IF(H63="","",VLOOKUP(H63,EQUIPAMENTOS!$B$11:$G$98,6,FALSE)*K63)</f>
        <v/>
      </c>
    </row>
    <row r="64" spans="1:12" s="117" customFormat="1" ht="21" x14ac:dyDescent="0.25">
      <c r="A64" s="170"/>
      <c r="B64" s="179"/>
      <c r="C64" s="175" t="str">
        <f>IF(B64="","",VLOOKUP(B64,EQUIPAMENTOS!$B$11:$G$98,2,FALSE))</f>
        <v/>
      </c>
      <c r="D64" s="182" t="str">
        <f>IF(B64="","",VLOOKUP(B64,EQUIPAMENTOS!$B$11:$G$98,6,FALSE))</f>
        <v/>
      </c>
      <c r="E64" s="180"/>
      <c r="F64" s="181" t="str">
        <f>IF(B64="","",VLOOKUP(B64,EQUIPAMENTOS!$B$11:$G$98,6,FALSE)*E64)</f>
        <v/>
      </c>
      <c r="G64" s="120"/>
      <c r="H64" s="179"/>
      <c r="I64" s="175" t="str">
        <f>IF(H64="","",VLOOKUP(H64,EQUIPAMENTOS!$B$11:$G$98,2,FALSE))</f>
        <v/>
      </c>
      <c r="J64" s="182" t="str">
        <f>IF(H64="","",VLOOKUP(H64,EQUIPAMENTOS!$B$11:$G$98,6,FALSE))</f>
        <v/>
      </c>
      <c r="K64" s="180"/>
      <c r="L64" s="181" t="str">
        <f>IF(H64="","",VLOOKUP(H64,EQUIPAMENTOS!$B$11:$G$98,6,FALSE)*K64)</f>
        <v/>
      </c>
    </row>
    <row r="65" spans="1:12" s="117" customFormat="1" ht="21" x14ac:dyDescent="0.3">
      <c r="A65" s="170"/>
      <c r="B65" s="321" t="s">
        <v>80</v>
      </c>
      <c r="C65" s="322"/>
      <c r="D65" s="322"/>
      <c r="E65" s="323"/>
      <c r="F65" s="118">
        <f>SUM(F58:F64)</f>
        <v>0</v>
      </c>
      <c r="G65" s="120"/>
      <c r="H65" s="321" t="s">
        <v>80</v>
      </c>
      <c r="I65" s="322"/>
      <c r="J65" s="322"/>
      <c r="K65" s="323"/>
      <c r="L65" s="118">
        <f>SUM(L58:L64)</f>
        <v>0</v>
      </c>
    </row>
    <row r="66" spans="1:12" s="117" customFormat="1" ht="21.75" thickBot="1" x14ac:dyDescent="0.35">
      <c r="A66" s="170"/>
      <c r="B66" s="318" t="s">
        <v>57</v>
      </c>
      <c r="C66" s="319"/>
      <c r="D66" s="319"/>
      <c r="E66" s="320"/>
      <c r="F66" s="119">
        <f>+F56+F65</f>
        <v>4.9029973684210519</v>
      </c>
      <c r="G66" s="120"/>
      <c r="H66" s="318" t="s">
        <v>57</v>
      </c>
      <c r="I66" s="319"/>
      <c r="J66" s="319"/>
      <c r="K66" s="320"/>
      <c r="L66" s="119">
        <f>+L56+L65</f>
        <v>5.0062189473684215</v>
      </c>
    </row>
    <row r="67" spans="1:12" s="117" customFormat="1" ht="21" x14ac:dyDescent="0.25">
      <c r="A67" s="170"/>
      <c r="G67" s="120"/>
    </row>
    <row r="68" spans="1:12" s="117" customFormat="1" ht="21.75" thickBot="1" x14ac:dyDescent="0.3">
      <c r="A68" s="170"/>
      <c r="G68" s="120"/>
    </row>
    <row r="69" spans="1:12" s="117" customFormat="1" ht="21.75" thickBot="1" x14ac:dyDescent="0.3">
      <c r="A69" s="170">
        <v>13</v>
      </c>
      <c r="B69" s="324" t="s">
        <v>320</v>
      </c>
      <c r="C69" s="325"/>
      <c r="D69" s="325"/>
      <c r="E69" s="325"/>
      <c r="F69" s="326"/>
      <c r="G69" s="120"/>
      <c r="H69" s="324" t="s">
        <v>322</v>
      </c>
      <c r="I69" s="325"/>
      <c r="J69" s="325"/>
      <c r="K69" s="325"/>
      <c r="L69" s="326"/>
    </row>
    <row r="70" spans="1:12" s="117" customFormat="1" ht="21" x14ac:dyDescent="0.25">
      <c r="A70" s="170"/>
      <c r="B70" s="172" t="s">
        <v>64</v>
      </c>
      <c r="C70" s="173" t="s">
        <v>148</v>
      </c>
      <c r="D70" s="172" t="s">
        <v>49</v>
      </c>
      <c r="E70" s="172" t="s">
        <v>53</v>
      </c>
      <c r="F70" s="174" t="s">
        <v>56</v>
      </c>
      <c r="G70" s="120"/>
      <c r="H70" s="172" t="s">
        <v>64</v>
      </c>
      <c r="I70" s="173" t="s">
        <v>148</v>
      </c>
      <c r="J70" s="172" t="s">
        <v>49</v>
      </c>
      <c r="K70" s="172" t="s">
        <v>53</v>
      </c>
      <c r="L70" s="174" t="s">
        <v>56</v>
      </c>
    </row>
    <row r="71" spans="1:12" s="117" customFormat="1" ht="21" x14ac:dyDescent="0.25">
      <c r="A71" s="170"/>
      <c r="B71" s="177">
        <v>22</v>
      </c>
      <c r="C71" s="303" t="str">
        <f>IF(B71="","",VLOOKUP(B71,MP!$A$3:$G$801,2,FALSE))</f>
        <v>CREME DE MASSAGEM TRADICIONAL 950G FB</v>
      </c>
      <c r="D71" s="304" t="str">
        <f>IF(B71="","",VLOOKUP(B71,MP!$A$3:$G$801,7,FALSE))</f>
        <v>GRAMAS</v>
      </c>
      <c r="E71" s="305">
        <v>25</v>
      </c>
      <c r="F71" s="306">
        <f>IF(B71="","",VLOOKUP(B71,MP!$A$3:$G$801,6,FALSE)*E71)</f>
        <v>0.87736842105263169</v>
      </c>
      <c r="G71" s="120"/>
      <c r="H71" s="307">
        <v>22</v>
      </c>
      <c r="I71" s="303" t="str">
        <f>IF(H71="","",VLOOKUP(H71,MP!$A$3:$G$801,2,FALSE))</f>
        <v>CREME DE MASSAGEM TRADICIONAL 950G FB</v>
      </c>
      <c r="J71" s="304" t="str">
        <f>IF(H71="","",VLOOKUP(H71,MP!$A$3:$G$801,7,FALSE))</f>
        <v>GRAMAS</v>
      </c>
      <c r="K71" s="305">
        <v>26</v>
      </c>
      <c r="L71" s="306">
        <f>IF(H71="","",VLOOKUP(H71,MP!$A$3:$G$801,6,FALSE)*K71)</f>
        <v>0.91246315789473698</v>
      </c>
    </row>
    <row r="72" spans="1:12" s="117" customFormat="1" ht="21" x14ac:dyDescent="0.25">
      <c r="A72" s="170"/>
      <c r="B72" s="178">
        <v>5</v>
      </c>
      <c r="C72" s="303" t="str">
        <f>IF(B72="","",VLOOKUP(B72,MP!$A$3:$G$801,2,FALSE))</f>
        <v xml:space="preserve">CLOREXIDINA </v>
      </c>
      <c r="D72" s="304" t="str">
        <f>IF(B72="","",VLOOKUP(B72,MP!$A$3:$G$801,7,FALSE))</f>
        <v>ML</v>
      </c>
      <c r="E72" s="305">
        <v>5</v>
      </c>
      <c r="F72" s="306">
        <f>IF(B72="","",VLOOKUP(B72,MP!$A$3:$G$801,6,FALSE)*E72)</f>
        <v>0.1875</v>
      </c>
      <c r="G72" s="120"/>
      <c r="H72" s="308">
        <v>5</v>
      </c>
      <c r="I72" s="303" t="str">
        <f>IF(H72="","",VLOOKUP(H72,MP!$A$3:$G$801,2,FALSE))</f>
        <v xml:space="preserve">CLOREXIDINA </v>
      </c>
      <c r="J72" s="304" t="str">
        <f>IF(H72="","",VLOOKUP(H72,MP!$A$3:$G$801,7,FALSE))</f>
        <v>ML</v>
      </c>
      <c r="K72" s="305">
        <v>6</v>
      </c>
      <c r="L72" s="306">
        <f>IF(H72="","",VLOOKUP(H72,MP!$A$3:$G$801,6,FALSE)*K72)</f>
        <v>0.22499999999999998</v>
      </c>
    </row>
    <row r="73" spans="1:12" s="117" customFormat="1" ht="21" x14ac:dyDescent="0.25">
      <c r="A73" s="170"/>
      <c r="B73" s="178">
        <v>21</v>
      </c>
      <c r="C73" s="303" t="str">
        <f>IF(B73="","",VLOOKUP(B73,MP!$A$3:$G$801,2,FALSE))</f>
        <v xml:space="preserve">PAPEL LENÇOL </v>
      </c>
      <c r="D73" s="304" t="str">
        <f>IF(B73="","",VLOOKUP(B73,MP!$A$3:$G$801,7,FALSE))</f>
        <v>CM</v>
      </c>
      <c r="E73" s="305">
        <v>200</v>
      </c>
      <c r="F73" s="306">
        <f>IF(B73="","",VLOOKUP(B73,MP!$A$3:$G$801,6,FALSE)*E73)</f>
        <v>0.6</v>
      </c>
      <c r="G73" s="120"/>
      <c r="H73" s="308">
        <v>20</v>
      </c>
      <c r="I73" s="303" t="str">
        <f>IF(H73="","",VLOOKUP(H73,MP!$A$3:$G$801,2,FALSE))</f>
        <v xml:space="preserve">PAPEL TOALHA </v>
      </c>
      <c r="J73" s="304" t="str">
        <f>IF(H73="","",VLOOKUP(H73,MP!$A$3:$G$801,7,FALSE))</f>
        <v>PCTE</v>
      </c>
      <c r="K73" s="305">
        <v>22</v>
      </c>
      <c r="L73" s="306">
        <f>IF(H73="","",VLOOKUP(H73,MP!$A$3:$G$801,6,FALSE)*K73)</f>
        <v>0.52800000000000002</v>
      </c>
    </row>
    <row r="74" spans="1:12" s="117" customFormat="1" ht="21" x14ac:dyDescent="0.25">
      <c r="A74" s="170"/>
      <c r="B74" s="178">
        <v>7</v>
      </c>
      <c r="C74" s="303" t="str">
        <f>IF(B74="","",VLOOKUP(B74,MP!$A$3:$G$801,2,FALSE))</f>
        <v xml:space="preserve">TOUCA </v>
      </c>
      <c r="D74" s="304" t="str">
        <f>IF(B74="","",VLOOKUP(B74,MP!$A$3:$G$801,7,FALSE))</f>
        <v>UNID</v>
      </c>
      <c r="E74" s="305">
        <v>2</v>
      </c>
      <c r="F74" s="306">
        <f>IF(B74="","",VLOOKUP(B74,MP!$A$3:$G$801,6,FALSE)*E74)</f>
        <v>0.15</v>
      </c>
      <c r="G74" s="120"/>
      <c r="H74" s="308">
        <v>21</v>
      </c>
      <c r="I74" s="303" t="str">
        <f>IF(H74="","",VLOOKUP(H74,MP!$A$3:$G$801,2,FALSE))</f>
        <v xml:space="preserve">PAPEL LENÇOL </v>
      </c>
      <c r="J74" s="304" t="str">
        <f>IF(H74="","",VLOOKUP(H74,MP!$A$3:$G$801,7,FALSE))</f>
        <v>CM</v>
      </c>
      <c r="K74" s="305">
        <v>200</v>
      </c>
      <c r="L74" s="306">
        <f>IF(H74="","",VLOOKUP(H74,MP!$A$3:$G$801,6,FALSE)*K74)</f>
        <v>0.6</v>
      </c>
    </row>
    <row r="75" spans="1:12" s="117" customFormat="1" ht="21" x14ac:dyDescent="0.25">
      <c r="A75" s="170"/>
      <c r="B75" s="178">
        <v>20</v>
      </c>
      <c r="C75" s="303" t="str">
        <f>IF(B75="","",VLOOKUP(B75,MP!$A$3:$G$801,2,FALSE))</f>
        <v xml:space="preserve">PAPEL TOALHA </v>
      </c>
      <c r="D75" s="304" t="str">
        <f>IF(B75="","",VLOOKUP(B75,MP!$A$3:$G$801,7,FALSE))</f>
        <v>PCTE</v>
      </c>
      <c r="E75" s="305">
        <v>15</v>
      </c>
      <c r="F75" s="306">
        <f>IF(B75="","",VLOOKUP(B75,MP!$A$3:$G$801,6,FALSE)*E75)</f>
        <v>0.36</v>
      </c>
      <c r="G75" s="120"/>
      <c r="H75" s="308">
        <v>7</v>
      </c>
      <c r="I75" s="303" t="str">
        <f>IF(H75="","",VLOOKUP(H75,MP!$A$3:$G$801,2,FALSE))</f>
        <v xml:space="preserve">TOUCA </v>
      </c>
      <c r="J75" s="304" t="str">
        <f>IF(H75="","",VLOOKUP(H75,MP!$A$3:$G$801,7,FALSE))</f>
        <v>UNID</v>
      </c>
      <c r="K75" s="305">
        <v>1</v>
      </c>
      <c r="L75" s="306">
        <f>IF(H75="","",VLOOKUP(H75,MP!$A$3:$G$801,6,FALSE)*K75)</f>
        <v>7.4999999999999997E-2</v>
      </c>
    </row>
    <row r="76" spans="1:12" s="117" customFormat="1" ht="21" x14ac:dyDescent="0.25">
      <c r="A76" s="170"/>
      <c r="B76" s="178"/>
      <c r="C76" s="175" t="str">
        <f>IF(B76="","",VLOOKUP(B76,MP!$A$3:$G$801,2,FALSE))</f>
        <v/>
      </c>
      <c r="D76" s="176" t="str">
        <f>IF(B76="","",VLOOKUP(B76,MP!$A$3:$G$801,7,FALSE))</f>
        <v/>
      </c>
      <c r="E76" s="180"/>
      <c r="F76" s="181" t="str">
        <f>IF(B76="","",VLOOKUP(B76,MP!$A$3:$G$801,6,FALSE)*E76)</f>
        <v/>
      </c>
      <c r="G76" s="120"/>
      <c r="H76" s="178"/>
      <c r="I76" s="175" t="str">
        <f>IF(H76="","",VLOOKUP(H76,MP!$A$3:$G$801,2,FALSE))</f>
        <v/>
      </c>
      <c r="J76" s="176" t="str">
        <f>IF(H76="","",VLOOKUP(H76,MP!$A$3:$G$801,7,FALSE))</f>
        <v/>
      </c>
      <c r="K76" s="180"/>
      <c r="L76" s="181" t="str">
        <f>IF(H76="","",VLOOKUP(H76,MP!$A$3:$G$801,6,FALSE)*K76)</f>
        <v/>
      </c>
    </row>
    <row r="77" spans="1:12" s="117" customFormat="1" ht="21" x14ac:dyDescent="0.25">
      <c r="A77" s="170"/>
      <c r="B77" s="178"/>
      <c r="C77" s="175" t="str">
        <f>IF(B77="","",VLOOKUP(B77,MP!$A$3:$G$801,2,FALSE))</f>
        <v/>
      </c>
      <c r="D77" s="176" t="str">
        <f>IF(B77="","",VLOOKUP(B77,MP!$A$3:$G$801,7,FALSE))</f>
        <v/>
      </c>
      <c r="E77" s="180"/>
      <c r="F77" s="181" t="str">
        <f>IF(B77="","",VLOOKUP(B77,MP!$A$3:$G$801,6,FALSE)*E77)</f>
        <v/>
      </c>
      <c r="G77" s="120"/>
      <c r="H77" s="178"/>
      <c r="I77" s="175" t="str">
        <f>IF(H77="","",VLOOKUP(H77,MP!$A$3:$G$801,2,FALSE))</f>
        <v/>
      </c>
      <c r="J77" s="176" t="str">
        <f>IF(H77="","",VLOOKUP(H77,MP!$A$3:$G$801,7,FALSE))</f>
        <v/>
      </c>
      <c r="K77" s="180"/>
      <c r="L77" s="181" t="str">
        <f>IF(H77="","",VLOOKUP(H77,MP!$A$3:$G$801,6,FALSE)*K77)</f>
        <v/>
      </c>
    </row>
    <row r="78" spans="1:12" s="117" customFormat="1" ht="21" x14ac:dyDescent="0.25">
      <c r="A78" s="170"/>
      <c r="B78" s="178"/>
      <c r="C78" s="175" t="str">
        <f>IF(B78="","",VLOOKUP(B78,MP!$A$3:$G$801,2,FALSE))</f>
        <v/>
      </c>
      <c r="D78" s="176" t="str">
        <f>IF(B78="","",VLOOKUP(B78,MP!$A$3:$G$801,7,FALSE))</f>
        <v/>
      </c>
      <c r="E78" s="180"/>
      <c r="F78" s="181" t="str">
        <f>IF(B78="","",VLOOKUP(B78,MP!$A$3:$G$801,6,FALSE)*E78)</f>
        <v/>
      </c>
      <c r="G78" s="120"/>
      <c r="H78" s="178"/>
      <c r="I78" s="175" t="str">
        <f>IF(H78="","",VLOOKUP(H78,MP!$A$3:$G$801,2,FALSE))</f>
        <v/>
      </c>
      <c r="J78" s="176" t="str">
        <f>IF(H78="","",VLOOKUP(H78,MP!$A$3:$G$801,7,FALSE))</f>
        <v/>
      </c>
      <c r="K78" s="180"/>
      <c r="L78" s="181" t="str">
        <f>IF(H78="","",VLOOKUP(H78,MP!$A$3:$G$801,6,FALSE)*K78)</f>
        <v/>
      </c>
    </row>
    <row r="79" spans="1:12" s="117" customFormat="1" ht="21" x14ac:dyDescent="0.25">
      <c r="A79" s="170"/>
      <c r="B79" s="178"/>
      <c r="C79" s="175" t="str">
        <f>IF(B79="","",VLOOKUP(B79,MP!$A$3:$G$801,2,FALSE))</f>
        <v/>
      </c>
      <c r="D79" s="176" t="str">
        <f>IF(B79="","",VLOOKUP(B79,MP!$A$3:$G$801,7,FALSE))</f>
        <v/>
      </c>
      <c r="E79" s="180"/>
      <c r="F79" s="181" t="str">
        <f>IF(B79="","",VLOOKUP(B79,MP!$A$3:$G$801,6,FALSE)*E79)</f>
        <v/>
      </c>
      <c r="G79" s="120"/>
      <c r="H79" s="178"/>
      <c r="I79" s="175" t="str">
        <f>IF(H79="","",VLOOKUP(H79,MP!$A$3:$G$801,2,FALSE))</f>
        <v/>
      </c>
      <c r="J79" s="176" t="str">
        <f>IF(H79="","",VLOOKUP(H79,MP!$A$3:$G$801,7,FALSE))</f>
        <v/>
      </c>
      <c r="K79" s="180"/>
      <c r="L79" s="181" t="str">
        <f>IF(H79="","",VLOOKUP(H79,MP!$A$3:$G$801,6,FALSE)*K79)</f>
        <v/>
      </c>
    </row>
    <row r="80" spans="1:12" s="117" customFormat="1" ht="21" x14ac:dyDescent="0.25">
      <c r="A80" s="170"/>
      <c r="B80" s="178"/>
      <c r="C80" s="175" t="str">
        <f>IF(B80="","",VLOOKUP(B80,MP!$A$3:$G$801,2,FALSE))</f>
        <v/>
      </c>
      <c r="D80" s="176" t="str">
        <f>IF(B80="","",VLOOKUP(B80,MP!$A$3:$G$801,7,FALSE))</f>
        <v/>
      </c>
      <c r="E80" s="180"/>
      <c r="F80" s="181" t="str">
        <f>IF(B80="","",VLOOKUP(B80,MP!$A$3:$G$801,6,FALSE)*E80)</f>
        <v/>
      </c>
      <c r="G80" s="120"/>
      <c r="H80" s="178"/>
      <c r="I80" s="175" t="str">
        <f>IF(H80="","",VLOOKUP(H80,MP!$A$3:$G$801,2,FALSE))</f>
        <v/>
      </c>
      <c r="J80" s="176" t="str">
        <f>IF(H80="","",VLOOKUP(H80,MP!$A$3:$G$801,7,FALSE))</f>
        <v/>
      </c>
      <c r="K80" s="180"/>
      <c r="L80" s="181" t="str">
        <f>IF(H80="","",VLOOKUP(H80,MP!$A$3:$G$801,6,FALSE)*K80)</f>
        <v/>
      </c>
    </row>
    <row r="81" spans="1:12" s="117" customFormat="1" ht="21" x14ac:dyDescent="0.25">
      <c r="A81" s="170"/>
      <c r="B81" s="178"/>
      <c r="C81" s="175" t="str">
        <f>IF(B81="","",VLOOKUP(B81,MP!$A$3:$G$801,2,FALSE))</f>
        <v/>
      </c>
      <c r="D81" s="176" t="str">
        <f>IF(B81="","",VLOOKUP(B81,MP!$A$3:$G$801,7,FALSE))</f>
        <v/>
      </c>
      <c r="E81" s="180"/>
      <c r="F81" s="181" t="str">
        <f>IF(B81="","",VLOOKUP(B81,MP!$A$3:$G$801,6,FALSE)*E81)</f>
        <v/>
      </c>
      <c r="G81" s="120"/>
      <c r="H81" s="178"/>
      <c r="I81" s="175" t="str">
        <f>IF(H81="","",VLOOKUP(H81,MP!$A$3:$G$801,2,FALSE))</f>
        <v/>
      </c>
      <c r="J81" s="176" t="str">
        <f>IF(H81="","",VLOOKUP(H81,MP!$A$3:$G$801,7,FALSE))</f>
        <v/>
      </c>
      <c r="K81" s="180"/>
      <c r="L81" s="181" t="str">
        <f>IF(H81="","",VLOOKUP(H81,MP!$A$3:$G$801,6,FALSE)*K81)</f>
        <v/>
      </c>
    </row>
    <row r="82" spans="1:12" s="117" customFormat="1" ht="21" x14ac:dyDescent="0.25">
      <c r="A82" s="170"/>
      <c r="B82" s="179"/>
      <c r="C82" s="175" t="str">
        <f>IF(B82="","",VLOOKUP(B82,MP!$A$3:$G$801,2,FALSE))</f>
        <v/>
      </c>
      <c r="D82" s="176" t="str">
        <f>IF(B82="","",VLOOKUP(B82,MP!$A$3:$G$801,7,FALSE))</f>
        <v/>
      </c>
      <c r="E82" s="180"/>
      <c r="F82" s="181" t="str">
        <f>IF(B82="","",VLOOKUP(B82,MP!$A$3:$G$801,6,FALSE)*E82)</f>
        <v/>
      </c>
      <c r="G82" s="120"/>
      <c r="H82" s="179"/>
      <c r="I82" s="175" t="str">
        <f>IF(H82="","",VLOOKUP(H82,MP!$A$3:$G$801,2,FALSE))</f>
        <v/>
      </c>
      <c r="J82" s="176" t="str">
        <f>IF(H82="","",VLOOKUP(H82,MP!$A$3:$G$801,7,FALSE))</f>
        <v/>
      </c>
      <c r="K82" s="180"/>
      <c r="L82" s="181" t="str">
        <f>IF(H82="","",VLOOKUP(H82,MP!$A$3:$G$801,6,FALSE)*K82)</f>
        <v/>
      </c>
    </row>
    <row r="83" spans="1:12" s="117" customFormat="1" ht="21" x14ac:dyDescent="0.25">
      <c r="A83" s="170"/>
      <c r="B83" s="179"/>
      <c r="C83" s="175" t="str">
        <f>IF(B83="","",VLOOKUP(B83,MP!$A$3:$G$801,2,FALSE))</f>
        <v/>
      </c>
      <c r="D83" s="176" t="str">
        <f>IF(B83="","",VLOOKUP(B83,MP!$A$3:$G$801,7,FALSE))</f>
        <v/>
      </c>
      <c r="E83" s="180"/>
      <c r="F83" s="181" t="str">
        <f>IF(B83="","",VLOOKUP(B83,MP!$A$3:$G$801,6,FALSE)*E83)</f>
        <v/>
      </c>
      <c r="G83" s="120"/>
      <c r="H83" s="179"/>
      <c r="I83" s="175" t="str">
        <f>IF(H83="","",VLOOKUP(H83,MP!$A$3:$G$801,2,FALSE))</f>
        <v/>
      </c>
      <c r="J83" s="176" t="str">
        <f>IF(H83="","",VLOOKUP(H83,MP!$A$3:$G$801,7,FALSE))</f>
        <v/>
      </c>
      <c r="K83" s="180"/>
      <c r="L83" s="181" t="str">
        <f>IF(H83="","",VLOOKUP(H83,MP!$A$3:$G$801,6,FALSE)*K83)</f>
        <v/>
      </c>
    </row>
    <row r="84" spans="1:12" s="117" customFormat="1" ht="21" x14ac:dyDescent="0.25">
      <c r="A84" s="170"/>
      <c r="B84" s="179"/>
      <c r="C84" s="175" t="str">
        <f>IF(B84="","",VLOOKUP(B84,MP!$A$3:$G$801,2,FALSE))</f>
        <v/>
      </c>
      <c r="D84" s="176" t="str">
        <f>IF(B84="","",VLOOKUP(B84,MP!$A$3:$G$801,7,FALSE))</f>
        <v/>
      </c>
      <c r="E84" s="180"/>
      <c r="F84" s="181" t="str">
        <f>IF(B84="","",VLOOKUP(B84,MP!$A$3:$G$801,6,FALSE)*E84)</f>
        <v/>
      </c>
      <c r="G84" s="120"/>
      <c r="H84" s="179"/>
      <c r="I84" s="175" t="str">
        <f>IF(H84="","",VLOOKUP(H84,MP!$A$3:$G$801,2,FALSE))</f>
        <v/>
      </c>
      <c r="J84" s="176" t="str">
        <f>IF(H84="","",VLOOKUP(H84,MP!$A$3:$G$801,7,FALSE))</f>
        <v/>
      </c>
      <c r="K84" s="180"/>
      <c r="L84" s="181" t="str">
        <f>IF(H84="","",VLOOKUP(H84,MP!$A$3:$G$801,6,FALSE)*K84)</f>
        <v/>
      </c>
    </row>
    <row r="85" spans="1:12" s="117" customFormat="1" ht="21" x14ac:dyDescent="0.25">
      <c r="A85" s="170"/>
      <c r="B85" s="179"/>
      <c r="C85" s="175" t="str">
        <f>IF(B85="","",VLOOKUP(B85,MP!$A$3:$G$801,2,FALSE))</f>
        <v/>
      </c>
      <c r="D85" s="176" t="str">
        <f>IF(B85="","",VLOOKUP(B85,MP!$A$3:$G$801,7,FALSE))</f>
        <v/>
      </c>
      <c r="E85" s="180"/>
      <c r="F85" s="181" t="str">
        <f>IF(B85="","",VLOOKUP(B85,MP!$A$3:$G$801,6,FALSE)*E85)</f>
        <v/>
      </c>
      <c r="G85" s="120"/>
      <c r="H85" s="179"/>
      <c r="I85" s="175" t="str">
        <f>IF(H85="","",VLOOKUP(H85,MP!$A$3:$G$801,2,FALSE))</f>
        <v/>
      </c>
      <c r="J85" s="176" t="str">
        <f>IF(H85="","",VLOOKUP(H85,MP!$A$3:$G$801,7,FALSE))</f>
        <v/>
      </c>
      <c r="K85" s="180"/>
      <c r="L85" s="181" t="str">
        <f>IF(H85="","",VLOOKUP(H85,MP!$A$3:$G$801,6,FALSE)*K85)</f>
        <v/>
      </c>
    </row>
    <row r="86" spans="1:12" s="117" customFormat="1" ht="21" x14ac:dyDescent="0.3">
      <c r="A86" s="170"/>
      <c r="B86" s="321" t="s">
        <v>58</v>
      </c>
      <c r="C86" s="322"/>
      <c r="D86" s="322"/>
      <c r="E86" s="323"/>
      <c r="F86" s="183">
        <f>SUM(F71:F85)</f>
        <v>2.1748684210526315</v>
      </c>
      <c r="G86" s="120"/>
      <c r="H86" s="321" t="s">
        <v>58</v>
      </c>
      <c r="I86" s="322"/>
      <c r="J86" s="322"/>
      <c r="K86" s="323"/>
      <c r="L86" s="183">
        <f>SUM(L71:L85)</f>
        <v>2.340463157894737</v>
      </c>
    </row>
    <row r="87" spans="1:12" s="117" customFormat="1" ht="21" x14ac:dyDescent="0.25">
      <c r="A87" s="170"/>
      <c r="B87" s="172" t="s">
        <v>64</v>
      </c>
      <c r="C87" s="173" t="s">
        <v>149</v>
      </c>
      <c r="D87" s="173" t="s">
        <v>89</v>
      </c>
      <c r="E87" s="173" t="s">
        <v>150</v>
      </c>
      <c r="F87" s="174" t="s">
        <v>56</v>
      </c>
      <c r="G87" s="120"/>
      <c r="H87" s="172" t="s">
        <v>64</v>
      </c>
      <c r="I87" s="173" t="s">
        <v>149</v>
      </c>
      <c r="J87" s="173" t="s">
        <v>89</v>
      </c>
      <c r="K87" s="173" t="s">
        <v>150</v>
      </c>
      <c r="L87" s="174" t="s">
        <v>56</v>
      </c>
    </row>
    <row r="88" spans="1:12" s="117" customFormat="1" ht="21" x14ac:dyDescent="0.25">
      <c r="A88" s="170"/>
      <c r="B88" s="179">
        <v>34</v>
      </c>
      <c r="C88" s="175" t="str">
        <f>IF(B88="","",VLOOKUP(B88,EQUIPAMENTOS!$B$11:$G$98,2,FALSE))</f>
        <v>PEDRAS VULCANICAS</v>
      </c>
      <c r="D88" s="182">
        <f>IF(B88="","",VLOOKUP(B88,EQUIPAMENTOS!$B$11:$G$98,6,FALSE))</f>
        <v>5.113636363636363E-4</v>
      </c>
      <c r="E88" s="180"/>
      <c r="F88" s="181">
        <f>IF(B88="","",VLOOKUP(B88,EQUIPAMENTOS!$B$11:$G$98,6,FALSE)*E88)</f>
        <v>0</v>
      </c>
      <c r="G88" s="120"/>
      <c r="H88" s="179"/>
      <c r="I88" s="175" t="str">
        <f>IF(H88="","",VLOOKUP(H88,EQUIPAMENTOS!$B$11:$G$98,2,FALSE))</f>
        <v/>
      </c>
      <c r="J88" s="182" t="str">
        <f>IF(H88="","",VLOOKUP(H88,EQUIPAMENTOS!$B$11:$G$98,6,FALSE))</f>
        <v/>
      </c>
      <c r="K88" s="180"/>
      <c r="L88" s="181" t="str">
        <f>IF(H88="","",VLOOKUP(H88,EQUIPAMENTOS!$B$11:$G$98,6,FALSE)*K88)</f>
        <v/>
      </c>
    </row>
    <row r="89" spans="1:12" s="117" customFormat="1" ht="21" x14ac:dyDescent="0.25">
      <c r="A89" s="170"/>
      <c r="B89" s="179">
        <v>35</v>
      </c>
      <c r="C89" s="175" t="str">
        <f>IF(B89="","",VLOOKUP(B89,EQUIPAMENTOS!$B$11:$G$98,2,FALSE))</f>
        <v xml:space="preserve">MANTA TERMICA AQUECEDOR </v>
      </c>
      <c r="D89" s="182">
        <f>IF(B89="","",VLOOKUP(B89,EQUIPAMENTOS!$B$11:$G$98,6,FALSE))</f>
        <v>3.2828282828282828E-4</v>
      </c>
      <c r="E89" s="180"/>
      <c r="F89" s="181">
        <f>IF(B89="","",VLOOKUP(B89,EQUIPAMENTOS!$B$11:$G$98,6,FALSE)*E89)</f>
        <v>0</v>
      </c>
      <c r="G89" s="120"/>
      <c r="H89" s="179"/>
      <c r="I89" s="175" t="str">
        <f>IF(H89="","",VLOOKUP(H89,EQUIPAMENTOS!$B$11:$G$98,2,FALSE))</f>
        <v/>
      </c>
      <c r="J89" s="182" t="str">
        <f>IF(H89="","",VLOOKUP(H89,EQUIPAMENTOS!$B$11:$G$98,6,FALSE))</f>
        <v/>
      </c>
      <c r="K89" s="180"/>
      <c r="L89" s="181" t="str">
        <f>IF(H89="","",VLOOKUP(H89,EQUIPAMENTOS!$B$11:$G$98,6,FALSE)*K89)</f>
        <v/>
      </c>
    </row>
    <row r="90" spans="1:12" s="117" customFormat="1" ht="21" x14ac:dyDescent="0.25">
      <c r="A90" s="170"/>
      <c r="B90" s="179">
        <v>30</v>
      </c>
      <c r="C90" s="175" t="str">
        <f>IF(B90="","",VLOOKUP(B90,EQUIPAMENTOS!$B$11:$G$98,2,FALSE))</f>
        <v>KIT VENTOSA LUXO</v>
      </c>
      <c r="D90" s="182">
        <f>IF(B90="","",VLOOKUP(B90,EQUIPAMENTOS!$B$11:$G$98,6,FALSE))</f>
        <v>2.6183712121212124E-4</v>
      </c>
      <c r="E90" s="180"/>
      <c r="F90" s="181">
        <f>IF(B90="","",VLOOKUP(B90,EQUIPAMENTOS!$B$11:$G$98,6,FALSE)*E90)</f>
        <v>0</v>
      </c>
      <c r="G90" s="120"/>
      <c r="H90" s="179"/>
      <c r="I90" s="175" t="str">
        <f>IF(H90="","",VLOOKUP(H90,EQUIPAMENTOS!$B$11:$G$98,2,FALSE))</f>
        <v/>
      </c>
      <c r="J90" s="182" t="str">
        <f>IF(H90="","",VLOOKUP(H90,EQUIPAMENTOS!$B$11:$G$98,6,FALSE))</f>
        <v/>
      </c>
      <c r="K90" s="180"/>
      <c r="L90" s="181" t="str">
        <f>IF(H90="","",VLOOKUP(H90,EQUIPAMENTOS!$B$11:$G$98,6,FALSE)*K90)</f>
        <v/>
      </c>
    </row>
    <row r="91" spans="1:12" s="117" customFormat="1" ht="21" x14ac:dyDescent="0.25">
      <c r="A91" s="170"/>
      <c r="B91" s="179">
        <v>26</v>
      </c>
      <c r="C91" s="175" t="str">
        <f>IF(B91="","",VLOOKUP(B91,EQUIPAMENTOS!$B$11:$G$98,2,FALSE))</f>
        <v xml:space="preserve">KIT BAMBUTERAPIA </v>
      </c>
      <c r="D91" s="182">
        <f>IF(B91="","",VLOOKUP(B91,EQUIPAMENTOS!$B$11:$G$98,6,FALSE))</f>
        <v>6.2973484848484842E-5</v>
      </c>
      <c r="E91" s="180"/>
      <c r="F91" s="181">
        <f>IF(B91="","",VLOOKUP(B91,EQUIPAMENTOS!$B$11:$G$98,6,FALSE)*E91)</f>
        <v>0</v>
      </c>
      <c r="G91" s="120"/>
      <c r="H91" s="179"/>
      <c r="I91" s="175" t="str">
        <f>IF(H91="","",VLOOKUP(H91,EQUIPAMENTOS!$B$11:$G$98,2,FALSE))</f>
        <v/>
      </c>
      <c r="J91" s="182" t="str">
        <f>IF(H91="","",VLOOKUP(H91,EQUIPAMENTOS!$B$11:$G$98,6,FALSE))</f>
        <v/>
      </c>
      <c r="K91" s="180"/>
      <c r="L91" s="181" t="str">
        <f>IF(H91="","",VLOOKUP(H91,EQUIPAMENTOS!$B$11:$G$98,6,FALSE)*K91)</f>
        <v/>
      </c>
    </row>
    <row r="92" spans="1:12" s="117" customFormat="1" ht="21" x14ac:dyDescent="0.25">
      <c r="A92" s="170"/>
      <c r="B92" s="179"/>
      <c r="C92" s="296" t="s">
        <v>321</v>
      </c>
      <c r="D92" s="182" t="str">
        <f>IF(B92="","",VLOOKUP(B92,EQUIPAMENTOS!$B$11:$G$98,6,FALSE))</f>
        <v/>
      </c>
      <c r="E92" s="180"/>
      <c r="F92" s="181" t="str">
        <f>IF(B92="","",VLOOKUP(B92,EQUIPAMENTOS!$B$11:$G$98,6,FALSE)*E92)</f>
        <v/>
      </c>
      <c r="G92" s="120"/>
      <c r="H92" s="179"/>
      <c r="I92" s="175" t="str">
        <f>IF(H92="","",VLOOKUP(H92,EQUIPAMENTOS!$B$11:$G$98,2,FALSE))</f>
        <v/>
      </c>
      <c r="J92" s="182" t="str">
        <f>IF(H92="","",VLOOKUP(H92,EQUIPAMENTOS!$B$11:$G$98,6,FALSE))</f>
        <v/>
      </c>
      <c r="K92" s="180"/>
      <c r="L92" s="181" t="str">
        <f>IF(H92="","",VLOOKUP(H92,EQUIPAMENTOS!$B$11:$G$98,6,FALSE)*K92)</f>
        <v/>
      </c>
    </row>
    <row r="93" spans="1:12" s="117" customFormat="1" ht="21" x14ac:dyDescent="0.25">
      <c r="A93" s="170"/>
      <c r="B93" s="179"/>
      <c r="C93" s="175" t="str">
        <f>IF(B93="","",VLOOKUP(B93,EQUIPAMENTOS!$B$11:$G$98,2,FALSE))</f>
        <v/>
      </c>
      <c r="D93" s="182" t="str">
        <f>IF(B93="","",VLOOKUP(B93,EQUIPAMENTOS!$B$11:$G$98,6,FALSE))</f>
        <v/>
      </c>
      <c r="E93" s="180"/>
      <c r="F93" s="181" t="str">
        <f>IF(B93="","",VLOOKUP(B93,EQUIPAMENTOS!$B$11:$G$98,6,FALSE)*E93)</f>
        <v/>
      </c>
      <c r="G93" s="120"/>
      <c r="H93" s="179"/>
      <c r="I93" s="175" t="str">
        <f>IF(H93="","",VLOOKUP(H93,EQUIPAMENTOS!$B$11:$G$98,2,FALSE))</f>
        <v/>
      </c>
      <c r="J93" s="182" t="str">
        <f>IF(H93="","",VLOOKUP(H93,EQUIPAMENTOS!$B$11:$G$98,6,FALSE))</f>
        <v/>
      </c>
      <c r="K93" s="180"/>
      <c r="L93" s="181" t="str">
        <f>IF(H93="","",VLOOKUP(H93,EQUIPAMENTOS!$B$11:$G$98,6,FALSE)*K93)</f>
        <v/>
      </c>
    </row>
    <row r="94" spans="1:12" s="117" customFormat="1" ht="21" x14ac:dyDescent="0.25">
      <c r="A94" s="170"/>
      <c r="B94" s="179"/>
      <c r="C94" s="175" t="str">
        <f>IF(B94="","",VLOOKUP(B94,EQUIPAMENTOS!$B$11:$G$98,2,FALSE))</f>
        <v/>
      </c>
      <c r="D94" s="182" t="str">
        <f>IF(B94="","",VLOOKUP(B94,EQUIPAMENTOS!$B$11:$G$98,6,FALSE))</f>
        <v/>
      </c>
      <c r="E94" s="180"/>
      <c r="F94" s="181" t="str">
        <f>IF(B94="","",VLOOKUP(B94,EQUIPAMENTOS!$B$11:$G$98,6,FALSE)*E94)</f>
        <v/>
      </c>
      <c r="G94" s="120"/>
      <c r="H94" s="179"/>
      <c r="I94" s="175" t="str">
        <f>IF(H94="","",VLOOKUP(H94,EQUIPAMENTOS!$B$11:$G$98,2,FALSE))</f>
        <v/>
      </c>
      <c r="J94" s="182" t="str">
        <f>IF(H94="","",VLOOKUP(H94,EQUIPAMENTOS!$B$11:$G$98,6,FALSE))</f>
        <v/>
      </c>
      <c r="K94" s="180"/>
      <c r="L94" s="181" t="str">
        <f>IF(H94="","",VLOOKUP(H94,EQUIPAMENTOS!$B$11:$G$98,6,FALSE)*K94)</f>
        <v/>
      </c>
    </row>
    <row r="95" spans="1:12" s="117" customFormat="1" ht="21" x14ac:dyDescent="0.3">
      <c r="A95" s="170"/>
      <c r="B95" s="321" t="s">
        <v>80</v>
      </c>
      <c r="C95" s="322"/>
      <c r="D95" s="322"/>
      <c r="E95" s="323"/>
      <c r="F95" s="118">
        <f>SUM(F88:F94)</f>
        <v>0</v>
      </c>
      <c r="G95" s="120"/>
      <c r="H95" s="321" t="s">
        <v>80</v>
      </c>
      <c r="I95" s="322"/>
      <c r="J95" s="322"/>
      <c r="K95" s="323"/>
      <c r="L95" s="118">
        <f>SUM(L88:L94)</f>
        <v>0</v>
      </c>
    </row>
    <row r="96" spans="1:12" s="117" customFormat="1" ht="21.75" thickBot="1" x14ac:dyDescent="0.35">
      <c r="A96" s="170"/>
      <c r="B96" s="318" t="s">
        <v>57</v>
      </c>
      <c r="C96" s="319"/>
      <c r="D96" s="319"/>
      <c r="E96" s="320"/>
      <c r="F96" s="119">
        <f>+F86+F95</f>
        <v>2.1748684210526315</v>
      </c>
      <c r="G96" s="120"/>
      <c r="H96" s="318" t="s">
        <v>57</v>
      </c>
      <c r="I96" s="319"/>
      <c r="J96" s="319"/>
      <c r="K96" s="320"/>
      <c r="L96" s="119">
        <f>+L86+L95</f>
        <v>2.340463157894737</v>
      </c>
    </row>
    <row r="97" spans="1:12" s="117" customFormat="1" ht="21" x14ac:dyDescent="0.25">
      <c r="A97" s="170"/>
      <c r="G97" s="120"/>
    </row>
    <row r="98" spans="1:12" s="117" customFormat="1" ht="21.75" thickBot="1" x14ac:dyDescent="0.3">
      <c r="A98" s="170"/>
      <c r="G98" s="120"/>
    </row>
    <row r="99" spans="1:12" s="117" customFormat="1" ht="21.75" thickBot="1" x14ac:dyDescent="0.3">
      <c r="A99" s="170">
        <v>14</v>
      </c>
      <c r="B99" s="324" t="s">
        <v>323</v>
      </c>
      <c r="C99" s="325"/>
      <c r="D99" s="325"/>
      <c r="E99" s="325"/>
      <c r="F99" s="326"/>
      <c r="G99" s="120"/>
      <c r="H99" s="324" t="s">
        <v>324</v>
      </c>
      <c r="I99" s="325"/>
      <c r="J99" s="325"/>
      <c r="K99" s="325"/>
      <c r="L99" s="326"/>
    </row>
    <row r="100" spans="1:12" s="117" customFormat="1" ht="21" x14ac:dyDescent="0.25">
      <c r="A100" s="170"/>
      <c r="B100" s="172" t="s">
        <v>64</v>
      </c>
      <c r="C100" s="173" t="s">
        <v>148</v>
      </c>
      <c r="D100" s="172" t="s">
        <v>49</v>
      </c>
      <c r="E100" s="172" t="s">
        <v>53</v>
      </c>
      <c r="F100" s="174" t="s">
        <v>56</v>
      </c>
      <c r="G100" s="120"/>
      <c r="H100" s="172" t="s">
        <v>64</v>
      </c>
      <c r="I100" s="173" t="s">
        <v>148</v>
      </c>
      <c r="J100" s="172" t="s">
        <v>49</v>
      </c>
      <c r="K100" s="172" t="s">
        <v>53</v>
      </c>
      <c r="L100" s="174" t="s">
        <v>56</v>
      </c>
    </row>
    <row r="101" spans="1:12" s="117" customFormat="1" ht="21" x14ac:dyDescent="0.25">
      <c r="A101" s="170"/>
      <c r="B101" s="177">
        <v>6</v>
      </c>
      <c r="C101" s="303" t="str">
        <f>IF(B101="","",VLOOKUP(B101,MP!$A$3:$G$801,2,FALSE))</f>
        <v xml:space="preserve">AGUA MICELAR </v>
      </c>
      <c r="D101" s="304" t="str">
        <f>IF(B101="","",VLOOKUP(B101,MP!$A$3:$G$801,7,FALSE))</f>
        <v>ML</v>
      </c>
      <c r="E101" s="305">
        <v>4</v>
      </c>
      <c r="F101" s="306">
        <f>IF(B101="","",VLOOKUP(B101,MP!$A$3:$G$801,6,FALSE)*E101)</f>
        <v>0.23800000000000002</v>
      </c>
      <c r="G101" s="120"/>
      <c r="H101" s="307">
        <v>20</v>
      </c>
      <c r="I101" s="303" t="str">
        <f>IF(H101="","",VLOOKUP(H101,MP!$A$3:$G$801,2,FALSE))</f>
        <v xml:space="preserve">PAPEL TOALHA </v>
      </c>
      <c r="J101" s="304" t="str">
        <f>IF(H101="","",VLOOKUP(H101,MP!$A$3:$G$801,7,FALSE))</f>
        <v>PCTE</v>
      </c>
      <c r="K101" s="305">
        <v>10</v>
      </c>
      <c r="L101" s="306">
        <f>IF(H101="","",VLOOKUP(H101,MP!$A$3:$G$801,6,FALSE)*K101)</f>
        <v>0.24</v>
      </c>
    </row>
    <row r="102" spans="1:12" s="117" customFormat="1" ht="21" x14ac:dyDescent="0.25">
      <c r="A102" s="170"/>
      <c r="B102" s="178">
        <v>21</v>
      </c>
      <c r="C102" s="303" t="str">
        <f>IF(B102="","",VLOOKUP(B102,MP!$A$3:$G$801,2,FALSE))</f>
        <v xml:space="preserve">PAPEL LENÇOL </v>
      </c>
      <c r="D102" s="304" t="str">
        <f>IF(B102="","",VLOOKUP(B102,MP!$A$3:$G$801,7,FALSE))</f>
        <v>CM</v>
      </c>
      <c r="E102" s="305">
        <v>200</v>
      </c>
      <c r="F102" s="306">
        <f>IF(B102="","",VLOOKUP(B102,MP!$A$3:$G$801,6,FALSE)*E102)</f>
        <v>0.6</v>
      </c>
      <c r="G102" s="120"/>
      <c r="H102" s="308">
        <v>21</v>
      </c>
      <c r="I102" s="303" t="str">
        <f>IF(H102="","",VLOOKUP(H102,MP!$A$3:$G$801,2,FALSE))</f>
        <v xml:space="preserve">PAPEL LENÇOL </v>
      </c>
      <c r="J102" s="304" t="str">
        <f>IF(H102="","",VLOOKUP(H102,MP!$A$3:$G$801,7,FALSE))</f>
        <v>CM</v>
      </c>
      <c r="K102" s="305">
        <v>200</v>
      </c>
      <c r="L102" s="306">
        <f>IF(H102="","",VLOOKUP(H102,MP!$A$3:$G$801,6,FALSE)*K102)</f>
        <v>0.6</v>
      </c>
    </row>
    <row r="103" spans="1:12" s="117" customFormat="1" ht="21" x14ac:dyDescent="0.25">
      <c r="A103" s="170"/>
      <c r="B103" s="178">
        <v>20</v>
      </c>
      <c r="C103" s="303" t="str">
        <f>IF(B103="","",VLOOKUP(B103,MP!$A$3:$G$801,2,FALSE))</f>
        <v xml:space="preserve">PAPEL TOALHA </v>
      </c>
      <c r="D103" s="304" t="str">
        <f>IF(B103="","",VLOOKUP(B103,MP!$A$3:$G$801,7,FALSE))</f>
        <v>PCTE</v>
      </c>
      <c r="E103" s="305">
        <v>10</v>
      </c>
      <c r="F103" s="306">
        <f>IF(B103="","",VLOOKUP(B103,MP!$A$3:$G$801,6,FALSE)*E103)</f>
        <v>0.24</v>
      </c>
      <c r="G103" s="120"/>
      <c r="H103" s="308">
        <v>1</v>
      </c>
      <c r="I103" s="303" t="str">
        <f>IF(H103="","",VLOOKUP(H103,MP!$A$3:$G$801,2,FALSE))</f>
        <v>GAZE</v>
      </c>
      <c r="J103" s="304" t="str">
        <f>IF(H103="","",VLOOKUP(H103,MP!$A$3:$G$801,7,FALSE))</f>
        <v>UNID</v>
      </c>
      <c r="K103" s="305">
        <v>10</v>
      </c>
      <c r="L103" s="306">
        <f>IF(H103="","",VLOOKUP(H103,MP!$A$3:$G$801,6,FALSE)*K103)</f>
        <v>0.67</v>
      </c>
    </row>
    <row r="104" spans="1:12" s="117" customFormat="1" ht="21" x14ac:dyDescent="0.25">
      <c r="A104" s="170"/>
      <c r="B104" s="178">
        <v>45</v>
      </c>
      <c r="C104" s="303" t="str">
        <f>IF(B104="","",VLOOKUP(B104,MP!$A$3:$G$801,2,FALSE))</f>
        <v xml:space="preserve">BIO-SUNPROTEC GEL CREME UD ANT FPS TRANSLUCIDO </v>
      </c>
      <c r="D104" s="304" t="str">
        <f>IF(B104="","",VLOOKUP(B104,MP!$A$3:$G$801,7,FALSE))</f>
        <v>GRAMAS</v>
      </c>
      <c r="E104" s="305">
        <v>2</v>
      </c>
      <c r="F104" s="306">
        <f>IF(B104="","",VLOOKUP(B104,MP!$A$3:$G$801,6,FALSE)*E104)</f>
        <v>2.7555555555555555</v>
      </c>
      <c r="G104" s="120"/>
      <c r="H104" s="308">
        <v>5</v>
      </c>
      <c r="I104" s="303" t="str">
        <f>IF(H104="","",VLOOKUP(H104,MP!$A$3:$G$801,2,FALSE))</f>
        <v xml:space="preserve">CLOREXIDINA </v>
      </c>
      <c r="J104" s="304" t="str">
        <f>IF(H104="","",VLOOKUP(H104,MP!$A$3:$G$801,7,FALSE))</f>
        <v>ML</v>
      </c>
      <c r="K104" s="305">
        <v>6</v>
      </c>
      <c r="L104" s="306">
        <f>IF(H104="","",VLOOKUP(H104,MP!$A$3:$G$801,6,FALSE)*K104)</f>
        <v>0.22499999999999998</v>
      </c>
    </row>
    <row r="105" spans="1:12" s="117" customFormat="1" ht="21" x14ac:dyDescent="0.25">
      <c r="A105" s="170"/>
      <c r="B105" s="178">
        <v>1</v>
      </c>
      <c r="C105" s="303" t="str">
        <f>IF(B105="","",VLOOKUP(B105,MP!$A$3:$G$801,2,FALSE))</f>
        <v>GAZE</v>
      </c>
      <c r="D105" s="304" t="str">
        <f>IF(B105="","",VLOOKUP(B105,MP!$A$3:$G$801,7,FALSE))</f>
        <v>UNID</v>
      </c>
      <c r="E105" s="305">
        <v>10</v>
      </c>
      <c r="F105" s="306">
        <f>IF(B105="","",VLOOKUP(B105,MP!$A$3:$G$801,6,FALSE)*E105)</f>
        <v>0.67</v>
      </c>
      <c r="G105" s="120"/>
      <c r="H105" s="308">
        <v>4</v>
      </c>
      <c r="I105" s="303" t="str">
        <f>IF(H105="","",VLOOKUP(H105,MP!$A$3:$G$801,2,FALSE))</f>
        <v xml:space="preserve">GEL ULTRASSOM </v>
      </c>
      <c r="J105" s="304" t="str">
        <f>IF(H105="","",VLOOKUP(H105,MP!$A$3:$G$801,7,FALSE))</f>
        <v>GRAMAS</v>
      </c>
      <c r="K105" s="305">
        <v>78</v>
      </c>
      <c r="L105" s="306">
        <f>IF(H105="","",VLOOKUP(H105,MP!$A$3:$G$801,6,FALSE)*K105)</f>
        <v>0.37439999999999996</v>
      </c>
    </row>
    <row r="106" spans="1:12" s="117" customFormat="1" ht="21" x14ac:dyDescent="0.25">
      <c r="A106" s="170"/>
      <c r="B106" s="178">
        <v>4</v>
      </c>
      <c r="C106" s="303" t="str">
        <f>IF(B106="","",VLOOKUP(B106,MP!$A$3:$G$801,2,FALSE))</f>
        <v xml:space="preserve">GEL ULTRASSOM </v>
      </c>
      <c r="D106" s="304" t="str">
        <f>IF(B106="","",VLOOKUP(B106,MP!$A$3:$G$801,7,FALSE))</f>
        <v>GRAMAS</v>
      </c>
      <c r="E106" s="305">
        <v>10</v>
      </c>
      <c r="F106" s="306">
        <f>IF(B106="","",VLOOKUP(B106,MP!$A$3:$G$801,6,FALSE)*E106)</f>
        <v>4.7999999999999994E-2</v>
      </c>
      <c r="G106" s="120"/>
      <c r="H106" s="308">
        <v>6</v>
      </c>
      <c r="I106" s="303" t="str">
        <f>IF(H106="","",VLOOKUP(H106,MP!$A$3:$G$801,2,FALSE))</f>
        <v xml:space="preserve">AGUA MICELAR </v>
      </c>
      <c r="J106" s="304" t="str">
        <f>IF(H106="","",VLOOKUP(H106,MP!$A$3:$G$801,7,FALSE))</f>
        <v>ML</v>
      </c>
      <c r="K106" s="305">
        <v>7</v>
      </c>
      <c r="L106" s="306">
        <f>IF(H106="","",VLOOKUP(H106,MP!$A$3:$G$801,6,FALSE)*K106)</f>
        <v>0.41650000000000004</v>
      </c>
    </row>
    <row r="107" spans="1:12" s="117" customFormat="1" ht="21" x14ac:dyDescent="0.25">
      <c r="A107" s="170"/>
      <c r="B107" s="178">
        <v>40</v>
      </c>
      <c r="C107" s="303" t="str">
        <f>IF(B107="","",VLOOKUP(B107,MP!$A$3:$G$801,2,FALSE))</f>
        <v>SABONETE  BIO - CLEANSER GLYCOLIC 10%</v>
      </c>
      <c r="D107" s="304" t="str">
        <f>IF(B107="","",VLOOKUP(B107,MP!$A$3:$G$801,7,FALSE))</f>
        <v>ML</v>
      </c>
      <c r="E107" s="305">
        <v>2</v>
      </c>
      <c r="F107" s="306">
        <f>IF(B107="","",VLOOKUP(B107,MP!$A$3:$G$801,6,FALSE)*E107)</f>
        <v>0.53333333333333333</v>
      </c>
      <c r="G107" s="120"/>
      <c r="H107" s="308">
        <v>8</v>
      </c>
      <c r="I107" s="303" t="str">
        <f>IF(H107="","",VLOOKUP(H107,MP!$A$3:$G$801,2,FALSE))</f>
        <v xml:space="preserve">LUVA </v>
      </c>
      <c r="J107" s="304" t="str">
        <f>IF(H107="","",VLOOKUP(H107,MP!$A$3:$G$801,7,FALSE))</f>
        <v>UNID</v>
      </c>
      <c r="K107" s="305">
        <v>2</v>
      </c>
      <c r="L107" s="306">
        <f>IF(H107="","",VLOOKUP(H107,MP!$A$3:$G$801,6,FALSE)*K107)</f>
        <v>0.48</v>
      </c>
    </row>
    <row r="108" spans="1:12" s="117" customFormat="1" ht="21" x14ac:dyDescent="0.25">
      <c r="A108" s="170"/>
      <c r="B108" s="178">
        <v>9</v>
      </c>
      <c r="C108" s="303" t="str">
        <f>IF(B108="","",VLOOKUP(B108,MP!$A$3:$G$801,2,FALSE))</f>
        <v>MÁSCARA</v>
      </c>
      <c r="D108" s="304" t="str">
        <f>IF(B108="","",VLOOKUP(B108,MP!$A$3:$G$801,7,FALSE))</f>
        <v>UNID</v>
      </c>
      <c r="E108" s="305">
        <v>1</v>
      </c>
      <c r="F108" s="306">
        <f>IF(B108="","",VLOOKUP(B108,MP!$A$3:$G$801,6,FALSE)*E108)</f>
        <v>0.2</v>
      </c>
      <c r="G108" s="120"/>
      <c r="H108" s="308">
        <v>24</v>
      </c>
      <c r="I108" s="303" t="str">
        <f>IF(H108="","",VLOOKUP(H108,MP!$A$3:$G$801,2,FALSE))</f>
        <v>GEL MIX DE PIMENTA 500G FB</v>
      </c>
      <c r="J108" s="304" t="str">
        <f>IF(H108="","",VLOOKUP(H108,MP!$A$3:$G$801,7,FALSE))</f>
        <v>GRAMAS</v>
      </c>
      <c r="K108" s="305">
        <v>15</v>
      </c>
      <c r="L108" s="306">
        <f>IF(H108="","",VLOOKUP(H108,MP!$A$3:$G$801,6,FALSE)*K108)</f>
        <v>0.9968999999999999</v>
      </c>
    </row>
    <row r="109" spans="1:12" s="117" customFormat="1" ht="21" x14ac:dyDescent="0.25">
      <c r="A109" s="170"/>
      <c r="B109" s="178">
        <v>7</v>
      </c>
      <c r="C109" s="303" t="str">
        <f>IF(B109="","",VLOOKUP(B109,MP!$A$3:$G$801,2,FALSE))</f>
        <v xml:space="preserve">TOUCA </v>
      </c>
      <c r="D109" s="304" t="str">
        <f>IF(B109="","",VLOOKUP(B109,MP!$A$3:$G$801,7,FALSE))</f>
        <v>UNID</v>
      </c>
      <c r="E109" s="305">
        <v>1</v>
      </c>
      <c r="F109" s="306">
        <f>IF(B109="","",VLOOKUP(B109,MP!$A$3:$G$801,6,FALSE)*E109)</f>
        <v>7.4999999999999997E-2</v>
      </c>
      <c r="G109" s="120"/>
      <c r="H109" s="178"/>
      <c r="I109" s="175"/>
      <c r="J109" s="176"/>
      <c r="K109" s="180"/>
      <c r="L109" s="181" t="str">
        <f>IF(H109="","",VLOOKUP(H109,MP!$A$3:$G$801,6,FALSE)*K109)</f>
        <v/>
      </c>
    </row>
    <row r="110" spans="1:12" s="117" customFormat="1" ht="21" x14ac:dyDescent="0.25">
      <c r="A110" s="170"/>
      <c r="B110" s="178">
        <v>8</v>
      </c>
      <c r="C110" s="303" t="str">
        <f>IF(B110="","",VLOOKUP(B110,MP!$A$3:$G$801,2,FALSE))</f>
        <v xml:space="preserve">LUVA </v>
      </c>
      <c r="D110" s="304" t="str">
        <f>IF(B110="","",VLOOKUP(B110,MP!$A$3:$G$801,7,FALSE))</f>
        <v>UNID</v>
      </c>
      <c r="E110" s="305">
        <v>2</v>
      </c>
      <c r="F110" s="306">
        <f>IF(B110="","",VLOOKUP(B110,MP!$A$3:$G$801,6,FALSE)*E110)</f>
        <v>0.48</v>
      </c>
      <c r="G110" s="120"/>
      <c r="H110" s="178"/>
      <c r="I110" s="175" t="str">
        <f>IF(H110="","",VLOOKUP(H110,MP!$A$3:$G$801,2,FALSE))</f>
        <v/>
      </c>
      <c r="J110" s="176" t="str">
        <f>IF(H110="","",VLOOKUP(H110,MP!$A$3:$G$801,7,FALSE))</f>
        <v/>
      </c>
      <c r="K110" s="180"/>
      <c r="L110" s="181" t="str">
        <f>IF(H110="","",VLOOKUP(H110,MP!$A$3:$G$801,6,FALSE)*K110)</f>
        <v/>
      </c>
    </row>
    <row r="111" spans="1:12" s="117" customFormat="1" ht="21" x14ac:dyDescent="0.25">
      <c r="A111" s="170"/>
      <c r="B111" s="178"/>
      <c r="C111" s="175" t="str">
        <f>IF(B111="","",VLOOKUP(B111,MP!$A$3:$G$801,2,FALSE))</f>
        <v/>
      </c>
      <c r="D111" s="176" t="str">
        <f>IF(B111="","",VLOOKUP(B111,MP!$A$3:$G$801,7,FALSE))</f>
        <v/>
      </c>
      <c r="E111" s="180"/>
      <c r="F111" s="181" t="str">
        <f>IF(B111="","",VLOOKUP(B111,MP!$A$3:$G$801,6,FALSE)*E111)</f>
        <v/>
      </c>
      <c r="G111" s="120"/>
      <c r="H111" s="178"/>
      <c r="I111" s="175" t="str">
        <f>IF(H111="","",VLOOKUP(H111,MP!$A$3:$G$801,2,FALSE))</f>
        <v/>
      </c>
      <c r="J111" s="176" t="str">
        <f>IF(H111="","",VLOOKUP(H111,MP!$A$3:$G$801,7,FALSE))</f>
        <v/>
      </c>
      <c r="K111" s="180"/>
      <c r="L111" s="181" t="str">
        <f>IF(H111="","",VLOOKUP(H111,MP!$A$3:$G$801,6,FALSE)*K111)</f>
        <v/>
      </c>
    </row>
    <row r="112" spans="1:12" s="117" customFormat="1" ht="21" x14ac:dyDescent="0.25">
      <c r="A112" s="170"/>
      <c r="B112" s="179"/>
      <c r="C112" s="175" t="str">
        <f>IF(B112="","",VLOOKUP(B112,MP!$A$3:$G$801,2,FALSE))</f>
        <v/>
      </c>
      <c r="D112" s="176" t="str">
        <f>IF(B112="","",VLOOKUP(B112,MP!$A$3:$G$801,7,FALSE))</f>
        <v/>
      </c>
      <c r="E112" s="180"/>
      <c r="F112" s="181" t="str">
        <f>IF(B112="","",VLOOKUP(B112,MP!$A$3:$G$801,6,FALSE)*E112)</f>
        <v/>
      </c>
      <c r="G112" s="120"/>
      <c r="H112" s="179"/>
      <c r="I112" s="175" t="str">
        <f>IF(H112="","",VLOOKUP(H112,MP!$A$3:$G$801,2,FALSE))</f>
        <v/>
      </c>
      <c r="J112" s="176" t="str">
        <f>IF(H112="","",VLOOKUP(H112,MP!$A$3:$G$801,7,FALSE))</f>
        <v/>
      </c>
      <c r="K112" s="180"/>
      <c r="L112" s="181" t="str">
        <f>IF(H112="","",VLOOKUP(H112,MP!$A$3:$G$801,6,FALSE)*K112)</f>
        <v/>
      </c>
    </row>
    <row r="113" spans="1:12" s="117" customFormat="1" ht="21" x14ac:dyDescent="0.25">
      <c r="A113" s="170"/>
      <c r="B113" s="179"/>
      <c r="C113" s="175" t="str">
        <f>IF(B113="","",VLOOKUP(B113,MP!$A$3:$G$801,2,FALSE))</f>
        <v/>
      </c>
      <c r="D113" s="176" t="str">
        <f>IF(B113="","",VLOOKUP(B113,MP!$A$3:$G$801,7,FALSE))</f>
        <v/>
      </c>
      <c r="E113" s="180"/>
      <c r="F113" s="181" t="str">
        <f>IF(B113="","",VLOOKUP(B113,MP!$A$3:$G$801,6,FALSE)*E113)</f>
        <v/>
      </c>
      <c r="G113" s="120"/>
      <c r="H113" s="179"/>
      <c r="I113" s="175" t="str">
        <f>IF(H113="","",VLOOKUP(H113,MP!$A$3:$G$801,2,FALSE))</f>
        <v/>
      </c>
      <c r="J113" s="176" t="str">
        <f>IF(H113="","",VLOOKUP(H113,MP!$A$3:$G$801,7,FALSE))</f>
        <v/>
      </c>
      <c r="K113" s="180"/>
      <c r="L113" s="181" t="str">
        <f>IF(H113="","",VLOOKUP(H113,MP!$A$3:$G$801,6,FALSE)*K113)</f>
        <v/>
      </c>
    </row>
    <row r="114" spans="1:12" s="117" customFormat="1" ht="21" x14ac:dyDescent="0.25">
      <c r="A114" s="170"/>
      <c r="B114" s="179"/>
      <c r="C114" s="175" t="str">
        <f>IF(B114="","",VLOOKUP(B114,MP!$A$3:$G$801,2,FALSE))</f>
        <v/>
      </c>
      <c r="D114" s="176" t="str">
        <f>IF(B114="","",VLOOKUP(B114,MP!$A$3:$G$801,7,FALSE))</f>
        <v/>
      </c>
      <c r="E114" s="180"/>
      <c r="F114" s="181" t="str">
        <f>IF(B114="","",VLOOKUP(B114,MP!$A$3:$G$801,6,FALSE)*E114)</f>
        <v/>
      </c>
      <c r="G114" s="120"/>
      <c r="H114" s="179"/>
      <c r="I114" s="175" t="str">
        <f>IF(H114="","",VLOOKUP(H114,MP!$A$3:$G$801,2,FALSE))</f>
        <v/>
      </c>
      <c r="J114" s="176" t="str">
        <f>IF(H114="","",VLOOKUP(H114,MP!$A$3:$G$801,7,FALSE))</f>
        <v/>
      </c>
      <c r="K114" s="180"/>
      <c r="L114" s="181" t="str">
        <f>IF(H114="","",VLOOKUP(H114,MP!$A$3:$G$801,6,FALSE)*K114)</f>
        <v/>
      </c>
    </row>
    <row r="115" spans="1:12" s="117" customFormat="1" ht="21" x14ac:dyDescent="0.25">
      <c r="A115" s="170"/>
      <c r="B115" s="179"/>
      <c r="C115" s="175" t="str">
        <f>IF(B115="","",VLOOKUP(B115,MP!$A$3:$G$801,2,FALSE))</f>
        <v/>
      </c>
      <c r="D115" s="176" t="str">
        <f>IF(B115="","",VLOOKUP(B115,MP!$A$3:$G$801,7,FALSE))</f>
        <v/>
      </c>
      <c r="E115" s="180"/>
      <c r="F115" s="181" t="str">
        <f>IF(B115="","",VLOOKUP(B115,MP!$A$3:$G$801,6,FALSE)*E115)</f>
        <v/>
      </c>
      <c r="G115" s="120"/>
      <c r="H115" s="179"/>
      <c r="I115" s="175" t="str">
        <f>IF(H115="","",VLOOKUP(H115,MP!$A$3:$G$801,2,FALSE))</f>
        <v/>
      </c>
      <c r="J115" s="176" t="str">
        <f>IF(H115="","",VLOOKUP(H115,MP!$A$3:$G$801,7,FALSE))</f>
        <v/>
      </c>
      <c r="K115" s="180"/>
      <c r="L115" s="181" t="str">
        <f>IF(H115="","",VLOOKUP(H115,MP!$A$3:$G$801,6,FALSE)*K115)</f>
        <v/>
      </c>
    </row>
    <row r="116" spans="1:12" s="117" customFormat="1" ht="21" x14ac:dyDescent="0.3">
      <c r="A116" s="170"/>
      <c r="B116" s="321" t="s">
        <v>58</v>
      </c>
      <c r="C116" s="322"/>
      <c r="D116" s="322"/>
      <c r="E116" s="323"/>
      <c r="F116" s="183">
        <f>SUM(F101:F115)</f>
        <v>5.8398888888888898</v>
      </c>
      <c r="G116" s="120"/>
      <c r="H116" s="321" t="s">
        <v>58</v>
      </c>
      <c r="I116" s="322"/>
      <c r="J116" s="322"/>
      <c r="K116" s="323"/>
      <c r="L116" s="183">
        <f>SUM(L101:L115)</f>
        <v>4.0027999999999997</v>
      </c>
    </row>
    <row r="117" spans="1:12" s="117" customFormat="1" ht="21" x14ac:dyDescent="0.25">
      <c r="A117" s="170"/>
      <c r="B117" s="172" t="s">
        <v>64</v>
      </c>
      <c r="C117" s="173" t="s">
        <v>149</v>
      </c>
      <c r="D117" s="173" t="s">
        <v>89</v>
      </c>
      <c r="E117" s="173" t="s">
        <v>150</v>
      </c>
      <c r="F117" s="174" t="s">
        <v>56</v>
      </c>
      <c r="G117" s="120"/>
      <c r="H117" s="172" t="s">
        <v>64</v>
      </c>
      <c r="I117" s="173" t="s">
        <v>149</v>
      </c>
      <c r="J117" s="173" t="s">
        <v>89</v>
      </c>
      <c r="K117" s="173" t="s">
        <v>150</v>
      </c>
      <c r="L117" s="174" t="s">
        <v>56</v>
      </c>
    </row>
    <row r="118" spans="1:12" s="117" customFormat="1" ht="21" x14ac:dyDescent="0.25">
      <c r="A118" s="170"/>
      <c r="B118" s="179">
        <v>5</v>
      </c>
      <c r="C118" s="175" t="str">
        <f>IF(B118="","",VLOOKUP(B118,EQUIPAMENTOS!$B$11:$G$98,2,FALSE))</f>
        <v>ULTRAFOCUS ULTRASSOM FOCALIZADO</v>
      </c>
      <c r="D118" s="182">
        <f>IF(B118="","",VLOOKUP(B118,EQUIPAMENTOS!$B$11:$G$98,6,FALSE))</f>
        <v>1.5451388888888888E-2</v>
      </c>
      <c r="E118" s="180">
        <v>40</v>
      </c>
      <c r="F118" s="181">
        <f>IF(B118="","",VLOOKUP(B118,EQUIPAMENTOS!$B$11:$G$98,6,FALSE)*E118)</f>
        <v>0.61805555555555547</v>
      </c>
      <c r="G118" s="120"/>
      <c r="H118" s="179">
        <v>5</v>
      </c>
      <c r="I118" s="175" t="str">
        <f>IF(H118="","",VLOOKUP(H118,EQUIPAMENTOS!$B$11:$G$98,2,FALSE))</f>
        <v>ULTRAFOCUS ULTRASSOM FOCALIZADO</v>
      </c>
      <c r="J118" s="182">
        <f>IF(H118="","",VLOOKUP(H118,EQUIPAMENTOS!$B$11:$G$98,6,FALSE))</f>
        <v>1.5451388888888888E-2</v>
      </c>
      <c r="K118" s="180">
        <v>40</v>
      </c>
      <c r="L118" s="181">
        <f>IF(H118="","",VLOOKUP(H118,EQUIPAMENTOS!$B$11:$G$98,6,FALSE)*K118)</f>
        <v>0.61805555555555547</v>
      </c>
    </row>
    <row r="119" spans="1:12" s="117" customFormat="1" ht="21" x14ac:dyDescent="0.25">
      <c r="A119" s="170"/>
      <c r="B119" s="179"/>
      <c r="C119" s="175" t="str">
        <f>IF(B119="","",VLOOKUP(B119,EQUIPAMENTOS!$B$11:$G$98,2,FALSE))</f>
        <v/>
      </c>
      <c r="D119" s="182" t="str">
        <f>IF(B119="","",VLOOKUP(B119,EQUIPAMENTOS!$B$11:$G$98,6,FALSE))</f>
        <v/>
      </c>
      <c r="E119" s="180"/>
      <c r="F119" s="181" t="str">
        <f>IF(B119="","",VLOOKUP(B119,EQUIPAMENTOS!$B$11:$G$98,6,FALSE)*E119)</f>
        <v/>
      </c>
      <c r="G119" s="120"/>
      <c r="H119" s="179"/>
      <c r="I119" s="175" t="str">
        <f>IF(H119="","",VLOOKUP(H119,EQUIPAMENTOS!$B$11:$G$98,2,FALSE))</f>
        <v/>
      </c>
      <c r="J119" s="182" t="str">
        <f>IF(H119="","",VLOOKUP(H119,EQUIPAMENTOS!$B$11:$G$98,6,FALSE))</f>
        <v/>
      </c>
      <c r="K119" s="180"/>
      <c r="L119" s="181" t="str">
        <f>IF(H119="","",VLOOKUP(H119,EQUIPAMENTOS!$B$11:$G$98,6,FALSE)*K119)</f>
        <v/>
      </c>
    </row>
    <row r="120" spans="1:12" s="117" customFormat="1" ht="21" x14ac:dyDescent="0.25">
      <c r="A120" s="170"/>
      <c r="B120" s="179"/>
      <c r="C120" s="175" t="str">
        <f>IF(B120="","",VLOOKUP(B120,EQUIPAMENTOS!$B$11:$G$98,2,FALSE))</f>
        <v/>
      </c>
      <c r="D120" s="182" t="str">
        <f>IF(B120="","",VLOOKUP(B120,EQUIPAMENTOS!$B$11:$G$98,6,FALSE))</f>
        <v/>
      </c>
      <c r="E120" s="180"/>
      <c r="F120" s="181" t="str">
        <f>IF(B120="","",VLOOKUP(B120,EQUIPAMENTOS!$B$11:$G$98,6,FALSE)*E120)</f>
        <v/>
      </c>
      <c r="G120" s="120"/>
      <c r="H120" s="179"/>
      <c r="I120" s="175" t="str">
        <f>IF(H120="","",VLOOKUP(H120,EQUIPAMENTOS!$B$11:$G$98,2,FALSE))</f>
        <v/>
      </c>
      <c r="J120" s="182" t="str">
        <f>IF(H120="","",VLOOKUP(H120,EQUIPAMENTOS!$B$11:$G$98,6,FALSE))</f>
        <v/>
      </c>
      <c r="K120" s="180"/>
      <c r="L120" s="181" t="str">
        <f>IF(H120="","",VLOOKUP(H120,EQUIPAMENTOS!$B$11:$G$98,6,FALSE)*K120)</f>
        <v/>
      </c>
    </row>
    <row r="121" spans="1:12" s="117" customFormat="1" ht="21" x14ac:dyDescent="0.25">
      <c r="A121" s="170"/>
      <c r="B121" s="179"/>
      <c r="C121" s="175" t="str">
        <f>IF(B121="","",VLOOKUP(B121,EQUIPAMENTOS!$B$11:$G$98,2,FALSE))</f>
        <v/>
      </c>
      <c r="D121" s="182" t="str">
        <f>IF(B121="","",VLOOKUP(B121,EQUIPAMENTOS!$B$11:$G$98,6,FALSE))</f>
        <v/>
      </c>
      <c r="E121" s="180"/>
      <c r="F121" s="181" t="str">
        <f>IF(B121="","",VLOOKUP(B121,EQUIPAMENTOS!$B$11:$G$98,6,FALSE)*E121)</f>
        <v/>
      </c>
      <c r="G121" s="120"/>
      <c r="H121" s="179"/>
      <c r="I121" s="175" t="str">
        <f>IF(H121="","",VLOOKUP(H121,EQUIPAMENTOS!$B$11:$G$98,2,FALSE))</f>
        <v/>
      </c>
      <c r="J121" s="182" t="str">
        <f>IF(H121="","",VLOOKUP(H121,EQUIPAMENTOS!$B$11:$G$98,6,FALSE))</f>
        <v/>
      </c>
      <c r="K121" s="180"/>
      <c r="L121" s="181" t="str">
        <f>IF(H121="","",VLOOKUP(H121,EQUIPAMENTOS!$B$11:$G$98,6,FALSE)*K121)</f>
        <v/>
      </c>
    </row>
    <row r="122" spans="1:12" s="117" customFormat="1" ht="21" x14ac:dyDescent="0.25">
      <c r="A122" s="170"/>
      <c r="B122" s="179"/>
      <c r="C122" s="175" t="str">
        <f>IF(B122="","",VLOOKUP(B122,EQUIPAMENTOS!$B$11:$G$98,2,FALSE))</f>
        <v/>
      </c>
      <c r="D122" s="182" t="str">
        <f>IF(B122="","",VLOOKUP(B122,EQUIPAMENTOS!$B$11:$G$98,6,FALSE))</f>
        <v/>
      </c>
      <c r="E122" s="180"/>
      <c r="F122" s="181" t="str">
        <f>IF(B122="","",VLOOKUP(B122,EQUIPAMENTOS!$B$11:$G$98,6,FALSE)*E122)</f>
        <v/>
      </c>
      <c r="G122" s="120"/>
      <c r="H122" s="179"/>
      <c r="I122" s="175" t="str">
        <f>IF(H122="","",VLOOKUP(H122,EQUIPAMENTOS!$B$11:$G$98,2,FALSE))</f>
        <v/>
      </c>
      <c r="J122" s="182" t="str">
        <f>IF(H122="","",VLOOKUP(H122,EQUIPAMENTOS!$B$11:$G$98,6,FALSE))</f>
        <v/>
      </c>
      <c r="K122" s="180"/>
      <c r="L122" s="181" t="str">
        <f>IF(H122="","",VLOOKUP(H122,EQUIPAMENTOS!$B$11:$G$98,6,FALSE)*K122)</f>
        <v/>
      </c>
    </row>
    <row r="123" spans="1:12" s="117" customFormat="1" ht="21" x14ac:dyDescent="0.25">
      <c r="A123" s="170"/>
      <c r="B123" s="179"/>
      <c r="C123" s="175" t="str">
        <f>IF(B123="","",VLOOKUP(B123,EQUIPAMENTOS!$B$11:$G$98,2,FALSE))</f>
        <v/>
      </c>
      <c r="D123" s="182" t="str">
        <f>IF(B123="","",VLOOKUP(B123,EQUIPAMENTOS!$B$11:$G$98,6,FALSE))</f>
        <v/>
      </c>
      <c r="E123" s="180"/>
      <c r="F123" s="181" t="str">
        <f>IF(B123="","",VLOOKUP(B123,EQUIPAMENTOS!$B$11:$G$98,6,FALSE)*E123)</f>
        <v/>
      </c>
      <c r="G123" s="120"/>
      <c r="H123" s="179"/>
      <c r="I123" s="175" t="str">
        <f>IF(H123="","",VLOOKUP(H123,EQUIPAMENTOS!$B$11:$G$98,2,FALSE))</f>
        <v/>
      </c>
      <c r="J123" s="182" t="str">
        <f>IF(H123="","",VLOOKUP(H123,EQUIPAMENTOS!$B$11:$G$98,6,FALSE))</f>
        <v/>
      </c>
      <c r="K123" s="180"/>
      <c r="L123" s="181" t="str">
        <f>IF(H123="","",VLOOKUP(H123,EQUIPAMENTOS!$B$11:$G$98,6,FALSE)*K123)</f>
        <v/>
      </c>
    </row>
    <row r="124" spans="1:12" s="117" customFormat="1" ht="21" x14ac:dyDescent="0.25">
      <c r="A124" s="170"/>
      <c r="B124" s="179"/>
      <c r="C124" s="175" t="str">
        <f>IF(B124="","",VLOOKUP(B124,EQUIPAMENTOS!$B$11:$G$98,2,FALSE))</f>
        <v/>
      </c>
      <c r="D124" s="182" t="str">
        <f>IF(B124="","",VLOOKUP(B124,EQUIPAMENTOS!$B$11:$G$98,6,FALSE))</f>
        <v/>
      </c>
      <c r="E124" s="180"/>
      <c r="F124" s="181" t="str">
        <f>IF(B124="","",VLOOKUP(B124,EQUIPAMENTOS!$B$11:$G$98,6,FALSE)*E124)</f>
        <v/>
      </c>
      <c r="G124" s="120"/>
      <c r="H124" s="179"/>
      <c r="I124" s="175" t="str">
        <f>IF(H124="","",VLOOKUP(H124,EQUIPAMENTOS!$B$11:$G$98,2,FALSE))</f>
        <v/>
      </c>
      <c r="J124" s="182" t="str">
        <f>IF(H124="","",VLOOKUP(H124,EQUIPAMENTOS!$B$11:$G$98,6,FALSE))</f>
        <v/>
      </c>
      <c r="K124" s="180"/>
      <c r="L124" s="181" t="str">
        <f>IF(H124="","",VLOOKUP(H124,EQUIPAMENTOS!$B$11:$G$98,6,FALSE)*K124)</f>
        <v/>
      </c>
    </row>
    <row r="125" spans="1:12" s="117" customFormat="1" ht="21" x14ac:dyDescent="0.3">
      <c r="A125" s="170"/>
      <c r="B125" s="321" t="s">
        <v>80</v>
      </c>
      <c r="C125" s="322"/>
      <c r="D125" s="322"/>
      <c r="E125" s="323"/>
      <c r="F125" s="118">
        <f>SUM(F118:F124)</f>
        <v>0.61805555555555547</v>
      </c>
      <c r="G125" s="120"/>
      <c r="H125" s="321" t="s">
        <v>80</v>
      </c>
      <c r="I125" s="322"/>
      <c r="J125" s="322"/>
      <c r="K125" s="323"/>
      <c r="L125" s="118">
        <f>SUM(L118:L124)</f>
        <v>0.61805555555555547</v>
      </c>
    </row>
    <row r="126" spans="1:12" s="117" customFormat="1" ht="21.75" thickBot="1" x14ac:dyDescent="0.35">
      <c r="A126" s="170"/>
      <c r="B126" s="318" t="s">
        <v>57</v>
      </c>
      <c r="C126" s="319"/>
      <c r="D126" s="319"/>
      <c r="E126" s="320"/>
      <c r="F126" s="119">
        <f>+F116+F125</f>
        <v>6.4579444444444452</v>
      </c>
      <c r="G126" s="120"/>
      <c r="H126" s="318" t="s">
        <v>57</v>
      </c>
      <c r="I126" s="319"/>
      <c r="J126" s="319"/>
      <c r="K126" s="320"/>
      <c r="L126" s="119">
        <f>+L116+L125</f>
        <v>4.620855555555555</v>
      </c>
    </row>
    <row r="127" spans="1:12" s="117" customFormat="1" ht="21" x14ac:dyDescent="0.25">
      <c r="A127" s="170"/>
      <c r="G127" s="120"/>
    </row>
    <row r="128" spans="1:12" s="117" customFormat="1" ht="21.75" thickBot="1" x14ac:dyDescent="0.3">
      <c r="A128" s="170"/>
      <c r="G128" s="120"/>
    </row>
    <row r="129" spans="1:12" s="117" customFormat="1" ht="21.75" thickBot="1" x14ac:dyDescent="0.3">
      <c r="A129" s="170">
        <v>15</v>
      </c>
      <c r="B129" s="324" t="s">
        <v>325</v>
      </c>
      <c r="C129" s="325"/>
      <c r="D129" s="325"/>
      <c r="E129" s="325"/>
      <c r="F129" s="326"/>
      <c r="G129" s="120"/>
      <c r="H129" s="324" t="s">
        <v>326</v>
      </c>
      <c r="I129" s="325"/>
      <c r="J129" s="325"/>
      <c r="K129" s="325"/>
      <c r="L129" s="326"/>
    </row>
    <row r="130" spans="1:12" s="117" customFormat="1" ht="21" x14ac:dyDescent="0.25">
      <c r="A130" s="170"/>
      <c r="B130" s="172" t="s">
        <v>64</v>
      </c>
      <c r="C130" s="173" t="s">
        <v>148</v>
      </c>
      <c r="D130" s="172" t="s">
        <v>49</v>
      </c>
      <c r="E130" s="172" t="s">
        <v>53</v>
      </c>
      <c r="F130" s="174" t="s">
        <v>56</v>
      </c>
      <c r="G130" s="120"/>
      <c r="H130" s="172" t="s">
        <v>64</v>
      </c>
      <c r="I130" s="173" t="s">
        <v>148</v>
      </c>
      <c r="J130" s="172" t="s">
        <v>49</v>
      </c>
      <c r="K130" s="172" t="s">
        <v>53</v>
      </c>
      <c r="L130" s="174" t="s">
        <v>56</v>
      </c>
    </row>
    <row r="131" spans="1:12" s="117" customFormat="1" ht="21" x14ac:dyDescent="0.25">
      <c r="A131" s="170"/>
      <c r="B131" s="177">
        <v>40</v>
      </c>
      <c r="C131" s="303" t="str">
        <f>IF(B131="","",VLOOKUP(B131,MP!$A$3:$G$801,2,FALSE))</f>
        <v>SABONETE  BIO - CLEANSER GLYCOLIC 10%</v>
      </c>
      <c r="D131" s="304" t="str">
        <f>IF(B131="","",VLOOKUP(B131,MP!$A$3:$G$801,7,FALSE))</f>
        <v>ML</v>
      </c>
      <c r="E131" s="305">
        <v>15</v>
      </c>
      <c r="F131" s="306">
        <f>IF(B131="","",VLOOKUP(B131,MP!$A$3:$G$801,6,FALSE)*E131)</f>
        <v>4</v>
      </c>
      <c r="G131" s="120"/>
      <c r="H131" s="307">
        <v>8</v>
      </c>
      <c r="I131" s="303" t="str">
        <f>IF(H131="","",VLOOKUP(H131,MP!$A$3:$G$801,2,FALSE))</f>
        <v xml:space="preserve">LUVA </v>
      </c>
      <c r="J131" s="304" t="str">
        <f>IF(H131="","",VLOOKUP(H131,MP!$A$3:$G$801,7,FALSE))</f>
        <v>UNID</v>
      </c>
      <c r="K131" s="305">
        <v>2</v>
      </c>
      <c r="L131" s="306">
        <f>IF(H131="","",VLOOKUP(H131,MP!$A$3:$G$801,6,FALSE)*K131)</f>
        <v>0.48</v>
      </c>
    </row>
    <row r="132" spans="1:12" s="117" customFormat="1" ht="21" x14ac:dyDescent="0.25">
      <c r="A132" s="170"/>
      <c r="B132" s="178">
        <v>21</v>
      </c>
      <c r="C132" s="303" t="str">
        <f>IF(B132="","",VLOOKUP(B132,MP!$A$3:$G$801,2,FALSE))</f>
        <v xml:space="preserve">PAPEL LENÇOL </v>
      </c>
      <c r="D132" s="304" t="str">
        <f>IF(B132="","",VLOOKUP(B132,MP!$A$3:$G$801,7,FALSE))</f>
        <v>CM</v>
      </c>
      <c r="E132" s="305">
        <v>200</v>
      </c>
      <c r="F132" s="306">
        <f>IF(B132="","",VLOOKUP(B132,MP!$A$3:$G$801,6,FALSE)*E132)</f>
        <v>0.6</v>
      </c>
      <c r="G132" s="120"/>
      <c r="H132" s="308">
        <v>21</v>
      </c>
      <c r="I132" s="303" t="str">
        <f>IF(H132="","",VLOOKUP(H132,MP!$A$3:$G$801,2,FALSE))</f>
        <v xml:space="preserve">PAPEL LENÇOL </v>
      </c>
      <c r="J132" s="304" t="str">
        <f>IF(H132="","",VLOOKUP(H132,MP!$A$3:$G$801,7,FALSE))</f>
        <v>CM</v>
      </c>
      <c r="K132" s="305">
        <v>200</v>
      </c>
      <c r="L132" s="306">
        <f>IF(H132="","",VLOOKUP(H132,MP!$A$3:$G$801,6,FALSE)*K132)</f>
        <v>0.6</v>
      </c>
    </row>
    <row r="133" spans="1:12" s="117" customFormat="1" ht="21" x14ac:dyDescent="0.25">
      <c r="A133" s="170"/>
      <c r="B133" s="178">
        <v>7</v>
      </c>
      <c r="C133" s="303" t="str">
        <f>IF(B133="","",VLOOKUP(B133,MP!$A$3:$G$801,2,FALSE))</f>
        <v xml:space="preserve">TOUCA </v>
      </c>
      <c r="D133" s="304" t="str">
        <f>IF(B133="","",VLOOKUP(B133,MP!$A$3:$G$801,7,FALSE))</f>
        <v>UNID</v>
      </c>
      <c r="E133" s="305">
        <v>1</v>
      </c>
      <c r="F133" s="306">
        <f>IF(B133="","",VLOOKUP(B133,MP!$A$3:$G$801,6,FALSE)*E133)</f>
        <v>7.4999999999999997E-2</v>
      </c>
      <c r="G133" s="120"/>
      <c r="H133" s="308">
        <v>7</v>
      </c>
      <c r="I133" s="303" t="str">
        <f>IF(H133="","",VLOOKUP(H133,MP!$A$3:$G$801,2,FALSE))</f>
        <v xml:space="preserve">TOUCA </v>
      </c>
      <c r="J133" s="304" t="str">
        <f>IF(H133="","",VLOOKUP(H133,MP!$A$3:$G$801,7,FALSE))</f>
        <v>UNID</v>
      </c>
      <c r="K133" s="305">
        <v>1</v>
      </c>
      <c r="L133" s="306">
        <f>IF(H133="","",VLOOKUP(H133,MP!$A$3:$G$801,6,FALSE)*K133)</f>
        <v>7.4999999999999997E-2</v>
      </c>
    </row>
    <row r="134" spans="1:12" s="117" customFormat="1" ht="21" x14ac:dyDescent="0.25">
      <c r="A134" s="170"/>
      <c r="B134" s="178">
        <v>20</v>
      </c>
      <c r="C134" s="303" t="str">
        <f>IF(B134="","",VLOOKUP(B134,MP!$A$3:$G$801,2,FALSE))</f>
        <v xml:space="preserve">PAPEL TOALHA </v>
      </c>
      <c r="D134" s="304" t="str">
        <f>IF(B134="","",VLOOKUP(B134,MP!$A$3:$G$801,7,FALSE))</f>
        <v>PCTE</v>
      </c>
      <c r="E134" s="305">
        <v>15</v>
      </c>
      <c r="F134" s="306">
        <f>IF(B134="","",VLOOKUP(B134,MP!$A$3:$G$801,6,FALSE)*E134)</f>
        <v>0.36</v>
      </c>
      <c r="G134" s="120"/>
      <c r="H134" s="308">
        <v>20</v>
      </c>
      <c r="I134" s="303" t="str">
        <f>IF(H134="","",VLOOKUP(H134,MP!$A$3:$G$801,2,FALSE))</f>
        <v xml:space="preserve">PAPEL TOALHA </v>
      </c>
      <c r="J134" s="304" t="str">
        <f>IF(H134="","",VLOOKUP(H134,MP!$A$3:$G$801,7,FALSE))</f>
        <v>PCTE</v>
      </c>
      <c r="K134" s="305">
        <v>15</v>
      </c>
      <c r="L134" s="306">
        <f>IF(H134="","",VLOOKUP(H134,MP!$A$3:$G$801,6,FALSE)*K134)</f>
        <v>0.36</v>
      </c>
    </row>
    <row r="135" spans="1:12" s="117" customFormat="1" ht="21" x14ac:dyDescent="0.25">
      <c r="A135" s="170"/>
      <c r="B135" s="178">
        <v>1</v>
      </c>
      <c r="C135" s="303" t="str">
        <f>IF(B135="","",VLOOKUP(B135,MP!$A$3:$G$801,2,FALSE))</f>
        <v>GAZE</v>
      </c>
      <c r="D135" s="304" t="str">
        <f>IF(B135="","",VLOOKUP(B135,MP!$A$3:$G$801,7,FALSE))</f>
        <v>UNID</v>
      </c>
      <c r="E135" s="305">
        <v>10</v>
      </c>
      <c r="F135" s="306">
        <f>IF(B135="","",VLOOKUP(B135,MP!$A$3:$G$801,6,FALSE)*E135)</f>
        <v>0.67</v>
      </c>
      <c r="G135" s="120"/>
      <c r="H135" s="308">
        <v>9</v>
      </c>
      <c r="I135" s="303" t="str">
        <f>IF(H135="","",VLOOKUP(H135,MP!$A$3:$G$801,2,FALSE))</f>
        <v>MÁSCARA</v>
      </c>
      <c r="J135" s="304" t="str">
        <f>IF(H135="","",VLOOKUP(H135,MP!$A$3:$G$801,7,FALSE))</f>
        <v>UNID</v>
      </c>
      <c r="K135" s="305">
        <v>1</v>
      </c>
      <c r="L135" s="306">
        <f>IF(H135="","",VLOOKUP(H135,MP!$A$3:$G$801,6,FALSE)*K135)</f>
        <v>0.2</v>
      </c>
    </row>
    <row r="136" spans="1:12" s="117" customFormat="1" ht="21" x14ac:dyDescent="0.25">
      <c r="A136" s="170"/>
      <c r="B136" s="178">
        <v>58</v>
      </c>
      <c r="C136" s="303" t="str">
        <f>IF(B136="","",VLOOKUP(B136,MP!$A$3:$G$801,2,FALSE))</f>
        <v>GEL GLICERINADO</v>
      </c>
      <c r="D136" s="304" t="str">
        <f>IF(B136="","",VLOOKUP(B136,MP!$A$3:$G$801,7,FALSE))</f>
        <v>GRAMAS</v>
      </c>
      <c r="E136" s="305">
        <v>40</v>
      </c>
      <c r="F136" s="306">
        <f>IF(B136="","",VLOOKUP(B136,MP!$A$3:$G$801,6,FALSE)*E136)</f>
        <v>4</v>
      </c>
      <c r="G136" s="120"/>
      <c r="H136" s="308">
        <v>58</v>
      </c>
      <c r="I136" s="303" t="str">
        <f>IF(H136="","",VLOOKUP(H136,MP!$A$3:$G$801,2,FALSE))</f>
        <v>GEL GLICERINADO</v>
      </c>
      <c r="J136" s="304" t="str">
        <f>IF(H136="","",VLOOKUP(H136,MP!$A$3:$G$801,7,FALSE))</f>
        <v>GRAMAS</v>
      </c>
      <c r="K136" s="305">
        <v>52</v>
      </c>
      <c r="L136" s="306"/>
    </row>
    <row r="137" spans="1:12" s="117" customFormat="1" ht="21" x14ac:dyDescent="0.25">
      <c r="A137" s="170"/>
      <c r="B137" s="178">
        <v>5</v>
      </c>
      <c r="C137" s="303" t="str">
        <f>IF(B137="","",VLOOKUP(B137,MP!$A$3:$G$801,2,FALSE))</f>
        <v xml:space="preserve">CLOREXIDINA </v>
      </c>
      <c r="D137" s="304" t="str">
        <f>IF(B137="","",VLOOKUP(B137,MP!$A$3:$G$801,7,FALSE))</f>
        <v>ML</v>
      </c>
      <c r="E137" s="305">
        <v>6</v>
      </c>
      <c r="F137" s="306">
        <f>IF(B137="","",VLOOKUP(B137,MP!$A$3:$G$801,6,FALSE)*E137)</f>
        <v>0.22499999999999998</v>
      </c>
      <c r="G137" s="120"/>
      <c r="H137" s="308">
        <v>5</v>
      </c>
      <c r="I137" s="303" t="str">
        <f>IF(H137="","",VLOOKUP(H137,MP!$A$3:$G$801,2,FALSE))</f>
        <v xml:space="preserve">CLOREXIDINA </v>
      </c>
      <c r="J137" s="309" t="s">
        <v>69</v>
      </c>
      <c r="K137" s="305">
        <v>6</v>
      </c>
      <c r="L137" s="306">
        <f>IF(H137="","",VLOOKUP(H137,MP!$A$3:$G$801,6,FALSE)*K137)</f>
        <v>0.22499999999999998</v>
      </c>
    </row>
    <row r="138" spans="1:12" s="117" customFormat="1" ht="21" x14ac:dyDescent="0.25">
      <c r="A138" s="170"/>
      <c r="B138" s="178">
        <v>45</v>
      </c>
      <c r="C138" s="303" t="str">
        <f>IF(B138="","",VLOOKUP(B138,MP!$A$3:$G$801,2,FALSE))</f>
        <v xml:space="preserve">BIO-SUNPROTEC GEL CREME UD ANT FPS TRANSLUCIDO </v>
      </c>
      <c r="D138" s="304" t="str">
        <f>IF(B138="","",VLOOKUP(B138,MP!$A$3:$G$801,7,FALSE))</f>
        <v>GRAMAS</v>
      </c>
      <c r="E138" s="305">
        <v>2</v>
      </c>
      <c r="F138" s="306">
        <f>IF(B138="","",VLOOKUP(B138,MP!$A$3:$G$801,6,FALSE)*E138)</f>
        <v>2.7555555555555555</v>
      </c>
      <c r="G138" s="120"/>
      <c r="H138" s="178">
        <v>28</v>
      </c>
      <c r="I138" s="303" t="str">
        <f>IF(H138="","",VLOOKUP(H138,MP!$A$3:$G$801,2,FALSE))</f>
        <v xml:space="preserve">GEL REDUTOR FB </v>
      </c>
      <c r="J138" s="304" t="str">
        <f>IF(H138="","",VLOOKUP(H138,MP!$A$3:$G$801,7,FALSE))</f>
        <v>GRAMAS</v>
      </c>
      <c r="K138" s="305">
        <v>15</v>
      </c>
      <c r="L138" s="306">
        <f>IF(H138="","",VLOOKUP(H138,MP!$A$3:$G$801,6,FALSE)*K138)</f>
        <v>0.66239999999999999</v>
      </c>
    </row>
    <row r="139" spans="1:12" s="117" customFormat="1" ht="21" x14ac:dyDescent="0.25">
      <c r="A139" s="170"/>
      <c r="B139" s="178">
        <v>6</v>
      </c>
      <c r="C139" s="303" t="str">
        <f>IF(B139="","",VLOOKUP(B139,MP!$A$3:$G$801,2,FALSE))</f>
        <v xml:space="preserve">AGUA MICELAR </v>
      </c>
      <c r="D139" s="304" t="str">
        <f>IF(B139="","",VLOOKUP(B139,MP!$A$3:$G$801,7,FALSE))</f>
        <v>ML</v>
      </c>
      <c r="E139" s="305">
        <v>3</v>
      </c>
      <c r="F139" s="306">
        <f>IF(B139="","",VLOOKUP(B139,MP!$A$3:$G$801,6,FALSE)*E139)</f>
        <v>0.17850000000000002</v>
      </c>
      <c r="G139" s="120"/>
      <c r="H139" s="178"/>
      <c r="I139" s="175"/>
      <c r="J139" s="176" t="str">
        <f>IF(H139="","",VLOOKUP(H139,MP!$A$3:$G$801,7,FALSE))</f>
        <v/>
      </c>
      <c r="K139" s="180"/>
      <c r="L139" s="181" t="str">
        <f>IF(H139="","",VLOOKUP(H139,MP!$A$3:$G$801,6,FALSE)*K139)</f>
        <v/>
      </c>
    </row>
    <row r="140" spans="1:12" s="117" customFormat="1" ht="21" x14ac:dyDescent="0.25">
      <c r="A140" s="170"/>
      <c r="B140" s="178"/>
      <c r="C140" s="175" t="str">
        <f>IF(B140="","",VLOOKUP(B140,MP!$A$3:$G$801,2,FALSE))</f>
        <v/>
      </c>
      <c r="D140" s="176" t="str">
        <f>IF(B140="","",VLOOKUP(B140,MP!$A$3:$G$801,7,FALSE))</f>
        <v/>
      </c>
      <c r="E140" s="180"/>
      <c r="F140" s="181" t="str">
        <f>IF(B140="","",VLOOKUP(B140,MP!$A$3:$G$801,6,FALSE)*E140)</f>
        <v/>
      </c>
      <c r="G140" s="120"/>
      <c r="H140" s="178"/>
      <c r="I140" s="175" t="str">
        <f>IF(H140="","",VLOOKUP(H140,MP!$A$3:$G$801,2,FALSE))</f>
        <v/>
      </c>
      <c r="J140" s="176" t="str">
        <f>IF(H140="","",VLOOKUP(H140,MP!$A$3:$G$801,7,FALSE))</f>
        <v/>
      </c>
      <c r="K140" s="180"/>
      <c r="L140" s="181" t="str">
        <f>IF(H140="","",VLOOKUP(H140,MP!$A$3:$G$801,6,FALSE)*K140)</f>
        <v/>
      </c>
    </row>
    <row r="141" spans="1:12" s="117" customFormat="1" ht="21" x14ac:dyDescent="0.25">
      <c r="A141" s="170"/>
      <c r="B141" s="178"/>
      <c r="C141" s="175" t="str">
        <f>IF(B141="","",VLOOKUP(B141,MP!$A$3:$G$801,2,FALSE))</f>
        <v/>
      </c>
      <c r="D141" s="176" t="str">
        <f>IF(B141="","",VLOOKUP(B141,MP!$A$3:$G$801,7,FALSE))</f>
        <v/>
      </c>
      <c r="E141" s="180"/>
      <c r="F141" s="181" t="str">
        <f>IF(B141="","",VLOOKUP(B141,MP!$A$3:$G$801,6,FALSE)*E141)</f>
        <v/>
      </c>
      <c r="G141" s="120"/>
      <c r="H141" s="178"/>
      <c r="I141" s="175" t="str">
        <f>IF(H141="","",VLOOKUP(H141,MP!$A$3:$G$801,2,FALSE))</f>
        <v/>
      </c>
      <c r="J141" s="176" t="str">
        <f>IF(H141="","",VLOOKUP(H141,MP!$A$3:$G$801,7,FALSE))</f>
        <v/>
      </c>
      <c r="K141" s="180"/>
      <c r="L141" s="181" t="str">
        <f>IF(H141="","",VLOOKUP(H141,MP!$A$3:$G$801,6,FALSE)*K141)</f>
        <v/>
      </c>
    </row>
    <row r="142" spans="1:12" s="117" customFormat="1" ht="21" x14ac:dyDescent="0.25">
      <c r="A142" s="170"/>
      <c r="B142" s="179"/>
      <c r="C142" s="175" t="str">
        <f>IF(B142="","",VLOOKUP(B142,MP!$A$3:$G$801,2,FALSE))</f>
        <v/>
      </c>
      <c r="D142" s="176" t="str">
        <f>IF(B142="","",VLOOKUP(B142,MP!$A$3:$G$801,7,FALSE))</f>
        <v/>
      </c>
      <c r="E142" s="180"/>
      <c r="F142" s="181" t="str">
        <f>IF(B142="","",VLOOKUP(B142,MP!$A$3:$G$801,6,FALSE)*E142)</f>
        <v/>
      </c>
      <c r="G142" s="120"/>
      <c r="H142" s="179"/>
      <c r="I142" s="175" t="str">
        <f>IF(H142="","",VLOOKUP(H142,MP!$A$3:$G$801,2,FALSE))</f>
        <v/>
      </c>
      <c r="J142" s="176" t="str">
        <f>IF(H142="","",VLOOKUP(H142,MP!$A$3:$G$801,7,FALSE))</f>
        <v/>
      </c>
      <c r="K142" s="180"/>
      <c r="L142" s="181" t="str">
        <f>IF(H142="","",VLOOKUP(H142,MP!$A$3:$G$801,6,FALSE)*K142)</f>
        <v/>
      </c>
    </row>
    <row r="143" spans="1:12" s="117" customFormat="1" ht="21" x14ac:dyDescent="0.25">
      <c r="A143" s="170"/>
      <c r="B143" s="179"/>
      <c r="C143" s="175" t="str">
        <f>IF(B143="","",VLOOKUP(B143,MP!$A$3:$G$801,2,FALSE))</f>
        <v/>
      </c>
      <c r="D143" s="176" t="str">
        <f>IF(B143="","",VLOOKUP(B143,MP!$A$3:$G$801,7,FALSE))</f>
        <v/>
      </c>
      <c r="E143" s="180"/>
      <c r="F143" s="181" t="str">
        <f>IF(B143="","",VLOOKUP(B143,MP!$A$3:$G$801,6,FALSE)*E143)</f>
        <v/>
      </c>
      <c r="G143" s="120"/>
      <c r="H143" s="179"/>
      <c r="I143" s="175" t="str">
        <f>IF(H143="","",VLOOKUP(H143,MP!$A$3:$G$801,2,FALSE))</f>
        <v/>
      </c>
      <c r="J143" s="176" t="str">
        <f>IF(H143="","",VLOOKUP(H143,MP!$A$3:$G$801,7,FALSE))</f>
        <v/>
      </c>
      <c r="K143" s="180"/>
      <c r="L143" s="181" t="str">
        <f>IF(H143="","",VLOOKUP(H143,MP!$A$3:$G$801,6,FALSE)*K143)</f>
        <v/>
      </c>
    </row>
    <row r="144" spans="1:12" s="117" customFormat="1" ht="21" x14ac:dyDescent="0.25">
      <c r="A144" s="170"/>
      <c r="B144" s="179"/>
      <c r="C144" s="175" t="str">
        <f>IF(B144="","",VLOOKUP(B144,MP!$A$3:$G$801,2,FALSE))</f>
        <v/>
      </c>
      <c r="D144" s="176" t="str">
        <f>IF(B144="","",VLOOKUP(B144,MP!$A$3:$G$801,7,FALSE))</f>
        <v/>
      </c>
      <c r="E144" s="180"/>
      <c r="F144" s="181" t="str">
        <f>IF(B144="","",VLOOKUP(B144,MP!$A$3:$G$801,6,FALSE)*E144)</f>
        <v/>
      </c>
      <c r="G144" s="120"/>
      <c r="H144" s="179"/>
      <c r="I144" s="175" t="str">
        <f>IF(H144="","",VLOOKUP(H144,MP!$A$3:$G$801,2,FALSE))</f>
        <v/>
      </c>
      <c r="J144" s="176" t="str">
        <f>IF(H144="","",VLOOKUP(H144,MP!$A$3:$G$801,7,FALSE))</f>
        <v/>
      </c>
      <c r="K144" s="180"/>
      <c r="L144" s="181" t="str">
        <f>IF(H144="","",VLOOKUP(H144,MP!$A$3:$G$801,6,FALSE)*K144)</f>
        <v/>
      </c>
    </row>
    <row r="145" spans="1:12" s="117" customFormat="1" ht="21" x14ac:dyDescent="0.25">
      <c r="A145" s="170"/>
      <c r="B145" s="179"/>
      <c r="C145" s="175" t="str">
        <f>IF(B145="","",VLOOKUP(B145,MP!$A$3:$G$801,2,FALSE))</f>
        <v/>
      </c>
      <c r="D145" s="176" t="str">
        <f>IF(B145="","",VLOOKUP(B145,MP!$A$3:$G$801,7,FALSE))</f>
        <v/>
      </c>
      <c r="E145" s="180"/>
      <c r="F145" s="181" t="str">
        <f>IF(B145="","",VLOOKUP(B145,MP!$A$3:$G$801,6,FALSE)*E145)</f>
        <v/>
      </c>
      <c r="G145" s="120"/>
      <c r="H145" s="179"/>
      <c r="I145" s="175" t="str">
        <f>IF(H145="","",VLOOKUP(H145,MP!$A$3:$G$801,2,FALSE))</f>
        <v/>
      </c>
      <c r="J145" s="176" t="str">
        <f>IF(H145="","",VLOOKUP(H145,MP!$A$3:$G$801,7,FALSE))</f>
        <v/>
      </c>
      <c r="K145" s="180"/>
      <c r="L145" s="181" t="str">
        <f>IF(H145="","",VLOOKUP(H145,MP!$A$3:$G$801,6,FALSE)*K145)</f>
        <v/>
      </c>
    </row>
    <row r="146" spans="1:12" s="117" customFormat="1" ht="21" x14ac:dyDescent="0.3">
      <c r="A146" s="170"/>
      <c r="B146" s="321" t="s">
        <v>58</v>
      </c>
      <c r="C146" s="322"/>
      <c r="D146" s="322"/>
      <c r="E146" s="323"/>
      <c r="F146" s="183">
        <f>SUM(F131:F145)</f>
        <v>12.864055555555556</v>
      </c>
      <c r="G146" s="120"/>
      <c r="H146" s="321" t="s">
        <v>58</v>
      </c>
      <c r="I146" s="322"/>
      <c r="J146" s="322"/>
      <c r="K146" s="323"/>
      <c r="L146" s="183">
        <f>SUM(L131:L145)</f>
        <v>2.6023999999999998</v>
      </c>
    </row>
    <row r="147" spans="1:12" s="117" customFormat="1" ht="21" x14ac:dyDescent="0.25">
      <c r="A147" s="170"/>
      <c r="B147" s="172" t="s">
        <v>64</v>
      </c>
      <c r="C147" s="173" t="s">
        <v>149</v>
      </c>
      <c r="D147" s="173" t="s">
        <v>89</v>
      </c>
      <c r="E147" s="173" t="s">
        <v>150</v>
      </c>
      <c r="F147" s="174" t="s">
        <v>56</v>
      </c>
      <c r="G147" s="120"/>
      <c r="H147" s="172" t="s">
        <v>64</v>
      </c>
      <c r="I147" s="173" t="s">
        <v>149</v>
      </c>
      <c r="J147" s="173" t="s">
        <v>89</v>
      </c>
      <c r="K147" s="173" t="s">
        <v>150</v>
      </c>
      <c r="L147" s="174" t="s">
        <v>56</v>
      </c>
    </row>
    <row r="148" spans="1:12" s="117" customFormat="1" ht="21" x14ac:dyDescent="0.25">
      <c r="A148" s="170"/>
      <c r="B148" s="179">
        <v>3</v>
      </c>
      <c r="C148" s="175" t="str">
        <f>IF(B148="","",VLOOKUP(B148,EQUIPAMENTOS!$B$11:$G$98,2,FALSE))</f>
        <v xml:space="preserve">NARNIAH </v>
      </c>
      <c r="D148" s="182">
        <f>IF(B148="","",VLOOKUP(B148,EQUIPAMENTOS!$B$11:$G$98,6,FALSE))</f>
        <v>3.9299242424242424E-2</v>
      </c>
      <c r="E148" s="180"/>
      <c r="F148" s="181">
        <f>IF(B148="","",VLOOKUP(B148,EQUIPAMENTOS!$B$11:$G$98,6,FALSE)*E148)</f>
        <v>0</v>
      </c>
      <c r="G148" s="120"/>
      <c r="H148" s="179">
        <v>3</v>
      </c>
      <c r="I148" s="175" t="str">
        <f>IF(H148="","",VLOOKUP(H148,EQUIPAMENTOS!$B$11:$G$98,2,FALSE))</f>
        <v xml:space="preserve">NARNIAH </v>
      </c>
      <c r="J148" s="182">
        <f>IF(H148="","",VLOOKUP(H148,EQUIPAMENTOS!$B$11:$G$98,6,FALSE))</f>
        <v>3.9299242424242424E-2</v>
      </c>
      <c r="K148" s="180"/>
      <c r="L148" s="181">
        <f>IF(H148="","",VLOOKUP(H148,EQUIPAMENTOS!$B$11:$G$98,6,FALSE)*K148)</f>
        <v>0</v>
      </c>
    </row>
    <row r="149" spans="1:12" s="117" customFormat="1" ht="21" x14ac:dyDescent="0.25">
      <c r="A149" s="170"/>
      <c r="B149" s="179"/>
      <c r="C149" s="175" t="str">
        <f>IF(B149="","",VLOOKUP(B149,EQUIPAMENTOS!$B$11:$G$98,2,FALSE))</f>
        <v/>
      </c>
      <c r="D149" s="182" t="str">
        <f>IF(B149="","",VLOOKUP(B149,EQUIPAMENTOS!$B$11:$G$98,6,FALSE))</f>
        <v/>
      </c>
      <c r="E149" s="180"/>
      <c r="F149" s="181" t="str">
        <f>IF(B149="","",VLOOKUP(B149,EQUIPAMENTOS!$B$11:$G$98,6,FALSE)*E149)</f>
        <v/>
      </c>
      <c r="G149" s="120"/>
      <c r="H149" s="179"/>
      <c r="I149" s="175" t="str">
        <f>IF(H149="","",VLOOKUP(H149,EQUIPAMENTOS!$B$11:$G$98,2,FALSE))</f>
        <v/>
      </c>
      <c r="J149" s="182" t="str">
        <f>IF(H149="","",VLOOKUP(H149,EQUIPAMENTOS!$B$11:$G$98,6,FALSE))</f>
        <v/>
      </c>
      <c r="K149" s="180"/>
      <c r="L149" s="181" t="str">
        <f>IF(H149="","",VLOOKUP(H149,EQUIPAMENTOS!$B$11:$G$98,6,FALSE)*K149)</f>
        <v/>
      </c>
    </row>
    <row r="150" spans="1:12" s="117" customFormat="1" ht="21" x14ac:dyDescent="0.25">
      <c r="A150" s="170"/>
      <c r="B150" s="179"/>
      <c r="C150" s="175" t="str">
        <f>IF(B150="","",VLOOKUP(B150,EQUIPAMENTOS!$B$11:$G$98,2,FALSE))</f>
        <v/>
      </c>
      <c r="D150" s="182" t="str">
        <f>IF(B150="","",VLOOKUP(B150,EQUIPAMENTOS!$B$11:$G$98,6,FALSE))</f>
        <v/>
      </c>
      <c r="E150" s="180"/>
      <c r="F150" s="181" t="str">
        <f>IF(B150="","",VLOOKUP(B150,EQUIPAMENTOS!$B$11:$G$98,6,FALSE)*E150)</f>
        <v/>
      </c>
      <c r="G150" s="120"/>
      <c r="H150" s="179"/>
      <c r="I150" s="175" t="str">
        <f>IF(H150="","",VLOOKUP(H150,EQUIPAMENTOS!$B$11:$G$98,2,FALSE))</f>
        <v/>
      </c>
      <c r="J150" s="182" t="str">
        <f>IF(H150="","",VLOOKUP(H150,EQUIPAMENTOS!$B$11:$G$98,6,FALSE))</f>
        <v/>
      </c>
      <c r="K150" s="180"/>
      <c r="L150" s="181" t="str">
        <f>IF(H150="","",VLOOKUP(H150,EQUIPAMENTOS!$B$11:$G$98,6,FALSE)*K150)</f>
        <v/>
      </c>
    </row>
    <row r="151" spans="1:12" s="117" customFormat="1" ht="21" x14ac:dyDescent="0.25">
      <c r="A151" s="170"/>
      <c r="B151" s="179"/>
      <c r="C151" s="175" t="str">
        <f>IF(B151="","",VLOOKUP(B151,EQUIPAMENTOS!$B$11:$G$98,2,FALSE))</f>
        <v/>
      </c>
      <c r="D151" s="182" t="str">
        <f>IF(B151="","",VLOOKUP(B151,EQUIPAMENTOS!$B$11:$G$98,6,FALSE))</f>
        <v/>
      </c>
      <c r="E151" s="180"/>
      <c r="F151" s="181" t="str">
        <f>IF(B151="","",VLOOKUP(B151,EQUIPAMENTOS!$B$11:$G$98,6,FALSE)*E151)</f>
        <v/>
      </c>
      <c r="G151" s="120"/>
      <c r="H151" s="179"/>
      <c r="I151" s="175" t="str">
        <f>IF(H151="","",VLOOKUP(H151,EQUIPAMENTOS!$B$11:$G$98,2,FALSE))</f>
        <v/>
      </c>
      <c r="J151" s="182" t="str">
        <f>IF(H151="","",VLOOKUP(H151,EQUIPAMENTOS!$B$11:$G$98,6,FALSE))</f>
        <v/>
      </c>
      <c r="K151" s="180"/>
      <c r="L151" s="181" t="str">
        <f>IF(H151="","",VLOOKUP(H151,EQUIPAMENTOS!$B$11:$G$98,6,FALSE)*K151)</f>
        <v/>
      </c>
    </row>
    <row r="152" spans="1:12" s="117" customFormat="1" ht="21" x14ac:dyDescent="0.25">
      <c r="A152" s="170"/>
      <c r="B152" s="179"/>
      <c r="C152" s="175" t="str">
        <f>IF(B152="","",VLOOKUP(B152,EQUIPAMENTOS!$B$11:$G$98,2,FALSE))</f>
        <v/>
      </c>
      <c r="D152" s="182" t="str">
        <f>IF(B152="","",VLOOKUP(B152,EQUIPAMENTOS!$B$11:$G$98,6,FALSE))</f>
        <v/>
      </c>
      <c r="E152" s="180"/>
      <c r="F152" s="181" t="str">
        <f>IF(B152="","",VLOOKUP(B152,EQUIPAMENTOS!$B$11:$G$98,6,FALSE)*E152)</f>
        <v/>
      </c>
      <c r="G152" s="120"/>
      <c r="H152" s="179"/>
      <c r="I152" s="175" t="str">
        <f>IF(H152="","",VLOOKUP(H152,EQUIPAMENTOS!$B$11:$G$98,2,FALSE))</f>
        <v/>
      </c>
      <c r="J152" s="182" t="str">
        <f>IF(H152="","",VLOOKUP(H152,EQUIPAMENTOS!$B$11:$G$98,6,FALSE))</f>
        <v/>
      </c>
      <c r="K152" s="180"/>
      <c r="L152" s="181" t="str">
        <f>IF(H152="","",VLOOKUP(H152,EQUIPAMENTOS!$B$11:$G$98,6,FALSE)*K152)</f>
        <v/>
      </c>
    </row>
    <row r="153" spans="1:12" s="117" customFormat="1" ht="21" x14ac:dyDescent="0.25">
      <c r="A153" s="170"/>
      <c r="B153" s="179"/>
      <c r="C153" s="175" t="str">
        <f>IF(B153="","",VLOOKUP(B153,EQUIPAMENTOS!$B$11:$G$98,2,FALSE))</f>
        <v/>
      </c>
      <c r="D153" s="182" t="str">
        <f>IF(B153="","",VLOOKUP(B153,EQUIPAMENTOS!$B$11:$G$98,6,FALSE))</f>
        <v/>
      </c>
      <c r="E153" s="180"/>
      <c r="F153" s="181" t="str">
        <f>IF(B153="","",VLOOKUP(B153,EQUIPAMENTOS!$B$11:$G$98,6,FALSE)*E153)</f>
        <v/>
      </c>
      <c r="G153" s="120"/>
      <c r="H153" s="179"/>
      <c r="I153" s="175" t="str">
        <f>IF(H153="","",VLOOKUP(H153,EQUIPAMENTOS!$B$11:$G$98,2,FALSE))</f>
        <v/>
      </c>
      <c r="J153" s="182" t="str">
        <f>IF(H153="","",VLOOKUP(H153,EQUIPAMENTOS!$B$11:$G$98,6,FALSE))</f>
        <v/>
      </c>
      <c r="K153" s="180"/>
      <c r="L153" s="181" t="str">
        <f>IF(H153="","",VLOOKUP(H153,EQUIPAMENTOS!$B$11:$G$98,6,FALSE)*K153)</f>
        <v/>
      </c>
    </row>
    <row r="154" spans="1:12" s="117" customFormat="1" ht="21" x14ac:dyDescent="0.25">
      <c r="A154" s="170"/>
      <c r="B154" s="179"/>
      <c r="C154" s="175" t="str">
        <f>IF(B154="","",VLOOKUP(B154,EQUIPAMENTOS!$B$11:$G$98,2,FALSE))</f>
        <v/>
      </c>
      <c r="D154" s="182" t="str">
        <f>IF(B154="","",VLOOKUP(B154,EQUIPAMENTOS!$B$11:$G$98,6,FALSE))</f>
        <v/>
      </c>
      <c r="E154" s="180"/>
      <c r="F154" s="181" t="str">
        <f>IF(B154="","",VLOOKUP(B154,EQUIPAMENTOS!$B$11:$G$98,6,FALSE)*E154)</f>
        <v/>
      </c>
      <c r="G154" s="120"/>
      <c r="H154" s="179"/>
      <c r="I154" s="175" t="str">
        <f>IF(H154="","",VLOOKUP(H154,EQUIPAMENTOS!$B$11:$G$98,2,FALSE))</f>
        <v/>
      </c>
      <c r="J154" s="182" t="str">
        <f>IF(H154="","",VLOOKUP(H154,EQUIPAMENTOS!$B$11:$G$98,6,FALSE))</f>
        <v/>
      </c>
      <c r="K154" s="180"/>
      <c r="L154" s="181" t="str">
        <f>IF(H154="","",VLOOKUP(H154,EQUIPAMENTOS!$B$11:$G$98,6,FALSE)*K154)</f>
        <v/>
      </c>
    </row>
    <row r="155" spans="1:12" s="117" customFormat="1" ht="21" x14ac:dyDescent="0.3">
      <c r="A155" s="170"/>
      <c r="B155" s="321" t="s">
        <v>80</v>
      </c>
      <c r="C155" s="322"/>
      <c r="D155" s="322"/>
      <c r="E155" s="323"/>
      <c r="F155" s="118">
        <f>SUM(F148:F154)</f>
        <v>0</v>
      </c>
      <c r="G155" s="120"/>
      <c r="H155" s="321" t="s">
        <v>80</v>
      </c>
      <c r="I155" s="322"/>
      <c r="J155" s="322"/>
      <c r="K155" s="323"/>
      <c r="L155" s="118">
        <f>SUM(L148:L154)</f>
        <v>0</v>
      </c>
    </row>
    <row r="156" spans="1:12" s="117" customFormat="1" ht="21.75" thickBot="1" x14ac:dyDescent="0.35">
      <c r="A156" s="170"/>
      <c r="B156" s="318" t="s">
        <v>57</v>
      </c>
      <c r="C156" s="319"/>
      <c r="D156" s="319"/>
      <c r="E156" s="320"/>
      <c r="F156" s="119">
        <f>+F146+F155</f>
        <v>12.864055555555556</v>
      </c>
      <c r="G156" s="120"/>
      <c r="H156" s="318" t="s">
        <v>57</v>
      </c>
      <c r="I156" s="319"/>
      <c r="J156" s="319"/>
      <c r="K156" s="320"/>
      <c r="L156" s="119">
        <f>+L146+L155</f>
        <v>2.6023999999999998</v>
      </c>
    </row>
    <row r="157" spans="1:12" s="117" customFormat="1" ht="21" x14ac:dyDescent="0.25">
      <c r="A157" s="170"/>
      <c r="G157" s="120"/>
    </row>
    <row r="158" spans="1:12" s="117" customFormat="1" ht="21.75" thickBot="1" x14ac:dyDescent="0.3">
      <c r="A158" s="170"/>
      <c r="G158" s="120"/>
    </row>
    <row r="159" spans="1:12" s="117" customFormat="1" ht="21.75" thickBot="1" x14ac:dyDescent="0.3">
      <c r="A159" s="170">
        <v>16</v>
      </c>
      <c r="B159" s="324" t="s">
        <v>327</v>
      </c>
      <c r="C159" s="325"/>
      <c r="D159" s="325"/>
      <c r="E159" s="325"/>
      <c r="F159" s="326"/>
      <c r="G159" s="120"/>
      <c r="H159" s="324" t="s">
        <v>328</v>
      </c>
      <c r="I159" s="325"/>
      <c r="J159" s="325"/>
      <c r="K159" s="325"/>
      <c r="L159" s="326"/>
    </row>
    <row r="160" spans="1:12" s="117" customFormat="1" ht="21" x14ac:dyDescent="0.25">
      <c r="A160" s="170"/>
      <c r="B160" s="172" t="s">
        <v>64</v>
      </c>
      <c r="C160" s="173" t="s">
        <v>148</v>
      </c>
      <c r="D160" s="172" t="s">
        <v>49</v>
      </c>
      <c r="E160" s="172" t="s">
        <v>53</v>
      </c>
      <c r="F160" s="174" t="s">
        <v>56</v>
      </c>
      <c r="G160" s="120"/>
      <c r="H160" s="172" t="s">
        <v>64</v>
      </c>
      <c r="I160" s="173" t="s">
        <v>148</v>
      </c>
      <c r="J160" s="172" t="s">
        <v>49</v>
      </c>
      <c r="K160" s="172" t="s">
        <v>53</v>
      </c>
      <c r="L160" s="174" t="s">
        <v>56</v>
      </c>
    </row>
    <row r="161" spans="1:12" s="117" customFormat="1" ht="21" x14ac:dyDescent="0.25">
      <c r="A161" s="170"/>
      <c r="B161" s="177">
        <v>7</v>
      </c>
      <c r="C161" s="303" t="str">
        <f>IF(B161="","",VLOOKUP(B161,MP!$A$3:$G$801,2,FALSE))</f>
        <v xml:space="preserve">TOUCA </v>
      </c>
      <c r="D161" s="304" t="str">
        <f>IF(B161="","",VLOOKUP(B161,MP!$A$3:$G$801,7,FALSE))</f>
        <v>UNID</v>
      </c>
      <c r="E161" s="305">
        <v>2</v>
      </c>
      <c r="F161" s="306">
        <f>IF(B161="","",VLOOKUP(B161,MP!$A$3:$G$801,6,FALSE)*E161)</f>
        <v>0.15</v>
      </c>
      <c r="G161" s="120"/>
      <c r="H161" s="307"/>
      <c r="I161" s="303"/>
      <c r="J161" s="304" t="str">
        <f>IF(H161="","",VLOOKUP(H161,MP!$A$3:$G$801,7,FALSE))</f>
        <v/>
      </c>
      <c r="K161" s="305"/>
      <c r="L161" s="306"/>
    </row>
    <row r="162" spans="1:12" s="117" customFormat="1" ht="21" x14ac:dyDescent="0.25">
      <c r="A162" s="170"/>
      <c r="B162" s="178">
        <v>8</v>
      </c>
      <c r="C162" s="303" t="str">
        <f>IF(B162="","",VLOOKUP(B162,MP!$A$3:$G$801,2,FALSE))</f>
        <v xml:space="preserve">LUVA </v>
      </c>
      <c r="D162" s="304" t="str">
        <f>IF(B162="","",VLOOKUP(B162,MP!$A$3:$G$801,7,FALSE))</f>
        <v>UNID</v>
      </c>
      <c r="E162" s="305">
        <v>4</v>
      </c>
      <c r="F162" s="306">
        <f>IF(B162="","",VLOOKUP(B162,MP!$A$3:$G$801,6,FALSE)*E162)</f>
        <v>0.96</v>
      </c>
      <c r="G162" s="120"/>
      <c r="H162" s="308">
        <v>7</v>
      </c>
      <c r="I162" s="303" t="str">
        <f>IF(H162="","",VLOOKUP(H162,MP!$A$3:$G$801,2,FALSE))</f>
        <v xml:space="preserve">TOUCA </v>
      </c>
      <c r="J162" s="304" t="str">
        <f>IF(H162="","",VLOOKUP(H162,MP!$A$3:$G$801,7,FALSE))</f>
        <v>UNID</v>
      </c>
      <c r="K162" s="305">
        <v>2</v>
      </c>
      <c r="L162" s="306">
        <f>IF(H162="","",VLOOKUP(H162,MP!$A$3:$G$801,6,FALSE)*K162)</f>
        <v>0.15</v>
      </c>
    </row>
    <row r="163" spans="1:12" s="117" customFormat="1" ht="21" x14ac:dyDescent="0.25">
      <c r="A163" s="170"/>
      <c r="B163" s="178">
        <v>19</v>
      </c>
      <c r="C163" s="303" t="str">
        <f>IF(B163="","",VLOOKUP(B163,MP!$A$3:$G$801,2,FALSE))</f>
        <v xml:space="preserve">SERINGA DE 10 ML </v>
      </c>
      <c r="D163" s="304" t="str">
        <f>IF(B163="","",VLOOKUP(B163,MP!$A$3:$G$801,7,FALSE))</f>
        <v>UNID</v>
      </c>
      <c r="E163" s="305">
        <v>1</v>
      </c>
      <c r="F163" s="306">
        <f>IF(B163="","",VLOOKUP(B163,MP!$A$3:$G$801,6,FALSE)*E163)</f>
        <v>0.38</v>
      </c>
      <c r="G163" s="120"/>
      <c r="H163" s="308">
        <v>9</v>
      </c>
      <c r="I163" s="303" t="str">
        <f>IF(H163="","",VLOOKUP(H163,MP!$A$3:$G$801,2,FALSE))</f>
        <v>MÁSCARA</v>
      </c>
      <c r="J163" s="304" t="str">
        <f>IF(H163="","",VLOOKUP(H163,MP!$A$3:$G$801,7,FALSE))</f>
        <v>UNID</v>
      </c>
      <c r="K163" s="305">
        <v>10</v>
      </c>
      <c r="L163" s="306">
        <f>IF(H163="","",VLOOKUP(H163,MP!$A$3:$G$801,6,FALSE)*K163)</f>
        <v>2</v>
      </c>
    </row>
    <row r="164" spans="1:12" s="117" customFormat="1" ht="21" x14ac:dyDescent="0.25">
      <c r="A164" s="170"/>
      <c r="B164" s="178">
        <v>5</v>
      </c>
      <c r="C164" s="303" t="str">
        <f>IF(B164="","",VLOOKUP(B164,MP!$A$3:$G$801,2,FALSE))</f>
        <v xml:space="preserve">CLOREXIDINA </v>
      </c>
      <c r="D164" s="304" t="str">
        <f>IF(B164="","",VLOOKUP(B164,MP!$A$3:$G$801,7,FALSE))</f>
        <v>ML</v>
      </c>
      <c r="E164" s="305">
        <v>0.3</v>
      </c>
      <c r="F164" s="306">
        <f>IF(B164="","",VLOOKUP(B164,MP!$A$3:$G$801,6,FALSE)*E164)</f>
        <v>1.125E-2</v>
      </c>
      <c r="G164" s="120"/>
      <c r="H164" s="308">
        <v>8</v>
      </c>
      <c r="I164" s="303" t="str">
        <f>IF(H164="","",VLOOKUP(H164,MP!$A$3:$G$801,2,FALSE))</f>
        <v xml:space="preserve">LUVA </v>
      </c>
      <c r="J164" s="304" t="str">
        <f>IF(H164="","",VLOOKUP(H164,MP!$A$3:$G$801,7,FALSE))</f>
        <v>UNID</v>
      </c>
      <c r="K164" s="305">
        <v>2</v>
      </c>
      <c r="L164" s="306">
        <f>IF(H164="","",VLOOKUP(H164,MP!$A$3:$G$801,6,FALSE)*K164)</f>
        <v>0.48</v>
      </c>
    </row>
    <row r="165" spans="1:12" s="117" customFormat="1" ht="21" x14ac:dyDescent="0.25">
      <c r="A165" s="170"/>
      <c r="B165" s="178">
        <v>2</v>
      </c>
      <c r="C165" s="303" t="str">
        <f>IF(B165="","",VLOOKUP(B165,MP!$A$3:$G$801,2,FALSE))</f>
        <v xml:space="preserve">ALGODÃO </v>
      </c>
      <c r="D165" s="304" t="str">
        <f>IF(B165="","",VLOOKUP(B165,MP!$A$3:$G$801,7,FALSE))</f>
        <v>GRAMAS</v>
      </c>
      <c r="E165" s="305">
        <v>1</v>
      </c>
      <c r="F165" s="306">
        <f>IF(B165="","",VLOOKUP(B165,MP!$A$3:$G$801,6,FALSE)*E165)</f>
        <v>3.3000000000000002E-2</v>
      </c>
      <c r="G165" s="120"/>
      <c r="H165" s="308">
        <v>15</v>
      </c>
      <c r="I165" s="303" t="str">
        <f>IF(H165="","",VLOOKUP(H165,MP!$A$3:$G$801,2,FALSE))</f>
        <v>AGULHA PARA INTRADERMOTERAPIA BD</v>
      </c>
      <c r="J165" s="304" t="str">
        <f>IF(H165="","",VLOOKUP(H165,MP!$A$3:$G$801,7,FALSE))</f>
        <v>UNID</v>
      </c>
      <c r="K165" s="305">
        <v>1</v>
      </c>
      <c r="L165" s="306">
        <f>IF(H165="","",VLOOKUP(H165,MP!$A$3:$G$801,6,FALSE)*K165)</f>
        <v>0.17730000000000001</v>
      </c>
    </row>
    <row r="166" spans="1:12" s="117" customFormat="1" ht="21" x14ac:dyDescent="0.25">
      <c r="A166" s="170"/>
      <c r="B166" s="178">
        <v>83</v>
      </c>
      <c r="C166" s="303" t="str">
        <f>IF(B166="","",VLOOKUP(B166,MP!$A$3:$G$801,2,FALSE))</f>
        <v>AGULHA HIPODERMICA 07X25</v>
      </c>
      <c r="D166" s="304" t="str">
        <f>IF(B166="","",VLOOKUP(B166,MP!$A$3:$G$801,7,FALSE))</f>
        <v>UNID</v>
      </c>
      <c r="E166" s="305">
        <v>1</v>
      </c>
      <c r="F166" s="306">
        <f>IF(B166="","",VLOOKUP(B166,MP!$A$3:$G$801,6,FALSE)*E166)</f>
        <v>0.45</v>
      </c>
      <c r="G166" s="120"/>
      <c r="H166" s="308">
        <v>14</v>
      </c>
      <c r="I166" s="303" t="str">
        <f>IF(H166="","",VLOOKUP(H166,MP!$A$3:$G$801,2,FALSE))</f>
        <v xml:space="preserve">AGULHA PARA MISTURA DE FARMACO </v>
      </c>
      <c r="J166" s="304" t="str">
        <f>IF(H166="","",VLOOKUP(H166,MP!$A$3:$G$801,7,FALSE))</f>
        <v>UNID</v>
      </c>
      <c r="K166" s="305">
        <v>1</v>
      </c>
      <c r="L166" s="306">
        <f>IF(H166="","",VLOOKUP(H166,MP!$A$3:$G$801,6,FALSE)*K166)</f>
        <v>0.23600000000000002</v>
      </c>
    </row>
    <row r="167" spans="1:12" s="117" customFormat="1" ht="21" x14ac:dyDescent="0.25">
      <c r="A167" s="170"/>
      <c r="B167" s="178">
        <v>52</v>
      </c>
      <c r="C167" s="303" t="str">
        <f>IF(B167="","",VLOOKUP(B167,MP!$A$3:$G$801,2,FALSE))</f>
        <v xml:space="preserve">ENZIMA E-7 SUG EMAGRECIMENTO </v>
      </c>
      <c r="D167" s="304" t="str">
        <f>IF(B167="","",VLOOKUP(B167,MP!$A$3:$G$801,7,FALSE))</f>
        <v>UNID</v>
      </c>
      <c r="E167" s="305">
        <v>1</v>
      </c>
      <c r="F167" s="306">
        <f>IF(B167="","",VLOOKUP(B167,MP!$A$3:$G$801,6,FALSE)*E167)</f>
        <v>22.01</v>
      </c>
      <c r="G167" s="120"/>
      <c r="H167" s="308">
        <v>20</v>
      </c>
      <c r="I167" s="303" t="str">
        <f>IF(H167="","",VLOOKUP(H167,MP!$A$3:$G$801,2,FALSE))</f>
        <v xml:space="preserve">PAPEL TOALHA </v>
      </c>
      <c r="J167" s="304" t="str">
        <f>IF(H167="","",VLOOKUP(H167,MP!$A$3:$G$801,7,FALSE))</f>
        <v>PCTE</v>
      </c>
      <c r="K167" s="305">
        <v>15</v>
      </c>
      <c r="L167" s="306">
        <f>IF(H167="","",VLOOKUP(H167,MP!$A$3:$G$801,6,FALSE)*K167)</f>
        <v>0.36</v>
      </c>
    </row>
    <row r="168" spans="1:12" s="117" customFormat="1" ht="21" x14ac:dyDescent="0.25">
      <c r="A168" s="170"/>
      <c r="B168" s="178">
        <v>14</v>
      </c>
      <c r="C168" s="303" t="str">
        <f>IF(B168="","",VLOOKUP(B168,MP!$A$3:$G$801,2,FALSE))</f>
        <v xml:space="preserve">AGULHA PARA MISTURA DE FARMACO </v>
      </c>
      <c r="D168" s="304" t="str">
        <f>IF(B168="","",VLOOKUP(B168,MP!$A$3:$G$801,7,FALSE))</f>
        <v>UNID</v>
      </c>
      <c r="E168" s="305">
        <v>1</v>
      </c>
      <c r="F168" s="306">
        <f>IF(B168="","",VLOOKUP(B168,MP!$A$3:$G$801,6,FALSE)*E168)</f>
        <v>0.23600000000000002</v>
      </c>
      <c r="G168" s="120"/>
      <c r="H168" s="308">
        <v>53</v>
      </c>
      <c r="I168" s="303" t="str">
        <f>IF(H168="","",VLOOKUP(H168,MP!$A$3:$G$801,2,FALSE))</f>
        <v xml:space="preserve">ENZIMA SUG CAPILAR </v>
      </c>
      <c r="J168" s="304" t="str">
        <f>IF(H168="","",VLOOKUP(H168,MP!$A$3:$G$801,7,FALSE))</f>
        <v>UNID</v>
      </c>
      <c r="K168" s="305">
        <v>1</v>
      </c>
      <c r="L168" s="306">
        <f>IF(H168="","",VLOOKUP(H168,MP!$A$3:$G$801,6,FALSE)*K168)</f>
        <v>37</v>
      </c>
    </row>
    <row r="169" spans="1:12" s="117" customFormat="1" ht="21" x14ac:dyDescent="0.25">
      <c r="A169" s="170"/>
      <c r="B169" s="178">
        <v>9</v>
      </c>
      <c r="C169" s="303" t="str">
        <f>IF(B169="","",VLOOKUP(B169,MP!$A$3:$G$801,2,FALSE))</f>
        <v>MÁSCARA</v>
      </c>
      <c r="D169" s="304" t="str">
        <f>IF(B169="","",VLOOKUP(B169,MP!$A$3:$G$801,7,FALSE))</f>
        <v>UNID</v>
      </c>
      <c r="E169" s="305">
        <v>1</v>
      </c>
      <c r="F169" s="306">
        <f>IF(B169="","",VLOOKUP(B169,MP!$A$3:$G$801,6,FALSE)*E169)</f>
        <v>0.2</v>
      </c>
      <c r="G169" s="120"/>
      <c r="H169" s="308">
        <v>17</v>
      </c>
      <c r="I169" s="303" t="str">
        <f>IF(H169="","",VLOOKUP(H169,MP!$A$3:$G$801,2,FALSE))</f>
        <v xml:space="preserve">SERINGA DE 1 ML </v>
      </c>
      <c r="J169" s="304" t="str">
        <f>IF(H169="","",VLOOKUP(H169,MP!$A$3:$G$801,7,FALSE))</f>
        <v>UNID</v>
      </c>
      <c r="K169" s="305">
        <v>1</v>
      </c>
      <c r="L169" s="306">
        <f>IF(H169="","",VLOOKUP(H169,MP!$A$3:$G$801,6,FALSE)*K169)</f>
        <v>0.26500000000000001</v>
      </c>
    </row>
    <row r="170" spans="1:12" s="117" customFormat="1" ht="21" x14ac:dyDescent="0.25">
      <c r="A170" s="170"/>
      <c r="B170" s="178"/>
      <c r="C170" s="303"/>
      <c r="D170" s="304"/>
      <c r="E170" s="305"/>
      <c r="F170" s="306" t="str">
        <f>IF(B170="","",VLOOKUP(B170,MP!$A$3:$G$801,6,FALSE)*E170)</f>
        <v/>
      </c>
      <c r="G170" s="120"/>
      <c r="H170" s="308">
        <v>5</v>
      </c>
      <c r="I170" s="303" t="str">
        <f>IF(H170="","",VLOOKUP(H170,MP!$A$3:$G$801,2,FALSE))</f>
        <v xml:space="preserve">CLOREXIDINA </v>
      </c>
      <c r="J170" s="304" t="str">
        <f>IF(H170="","",VLOOKUP(H170,MP!$A$3:$G$801,7,FALSE))</f>
        <v>ML</v>
      </c>
      <c r="K170" s="305">
        <v>0.3</v>
      </c>
      <c r="L170" s="306">
        <f>IF(H170="","",VLOOKUP(H170,MP!$A$3:$G$801,6,FALSE)*K170)</f>
        <v>1.125E-2</v>
      </c>
    </row>
    <row r="171" spans="1:12" s="117" customFormat="1" ht="21" x14ac:dyDescent="0.25">
      <c r="A171" s="170"/>
      <c r="B171" s="178"/>
      <c r="C171" s="175" t="str">
        <f>IF(B171="","",VLOOKUP(B171,MP!$A$3:$G$801,2,FALSE))</f>
        <v/>
      </c>
      <c r="D171" s="176" t="str">
        <f>IF(B171="","",VLOOKUP(B171,MP!$A$3:$G$801,7,FALSE))</f>
        <v/>
      </c>
      <c r="E171" s="180"/>
      <c r="F171" s="181" t="str">
        <f>IF(B171="","",VLOOKUP(B171,MP!$A$3:$G$801,6,FALSE)*E171)</f>
        <v/>
      </c>
      <c r="G171" s="120"/>
      <c r="H171" s="308">
        <v>19</v>
      </c>
      <c r="I171" s="303" t="str">
        <f>IF(H171="","",VLOOKUP(H171,MP!$A$3:$G$801,2,FALSE))</f>
        <v xml:space="preserve">SERINGA DE 10 ML </v>
      </c>
      <c r="J171" s="304" t="str">
        <f>IF(H171="","",VLOOKUP(H171,MP!$A$3:$G$801,7,FALSE))</f>
        <v>UNID</v>
      </c>
      <c r="K171" s="305">
        <v>1</v>
      </c>
      <c r="L171" s="306">
        <f>IF(H171="","",VLOOKUP(H171,MP!$A$3:$G$801,6,FALSE)*K171)</f>
        <v>0.38</v>
      </c>
    </row>
    <row r="172" spans="1:12" s="117" customFormat="1" ht="21" x14ac:dyDescent="0.25">
      <c r="A172" s="170"/>
      <c r="B172" s="179"/>
      <c r="C172" s="175" t="str">
        <f>IF(B172="","",VLOOKUP(B172,MP!$A$3:$G$801,2,FALSE))</f>
        <v/>
      </c>
      <c r="D172" s="176" t="str">
        <f>IF(B172="","",VLOOKUP(B172,MP!$A$3:$G$801,7,FALSE))</f>
        <v/>
      </c>
      <c r="E172" s="180"/>
      <c r="F172" s="181" t="str">
        <f>IF(B172="","",VLOOKUP(B172,MP!$A$3:$G$801,6,FALSE)*E172)</f>
        <v/>
      </c>
      <c r="G172" s="120"/>
      <c r="H172" s="179"/>
      <c r="I172" s="175" t="str">
        <f>IF(H172="","",VLOOKUP(H172,MP!$A$3:$G$801,2,FALSE))</f>
        <v/>
      </c>
      <c r="J172" s="176" t="str">
        <f>IF(H172="","",VLOOKUP(H172,MP!$A$3:$G$801,7,FALSE))</f>
        <v/>
      </c>
      <c r="K172" s="180"/>
      <c r="L172" s="181" t="str">
        <f>IF(H172="","",VLOOKUP(H172,MP!$A$3:$G$801,6,FALSE)*K172)</f>
        <v/>
      </c>
    </row>
    <row r="173" spans="1:12" s="117" customFormat="1" ht="21" x14ac:dyDescent="0.25">
      <c r="A173" s="170"/>
      <c r="B173" s="179"/>
      <c r="C173" s="175" t="str">
        <f>IF(B173="","",VLOOKUP(B173,MP!$A$3:$G$801,2,FALSE))</f>
        <v/>
      </c>
      <c r="D173" s="176" t="str">
        <f>IF(B173="","",VLOOKUP(B173,MP!$A$3:$G$801,7,FALSE))</f>
        <v/>
      </c>
      <c r="E173" s="180"/>
      <c r="F173" s="181" t="str">
        <f>IF(B173="","",VLOOKUP(B173,MP!$A$3:$G$801,6,FALSE)*E173)</f>
        <v/>
      </c>
      <c r="G173" s="120"/>
      <c r="H173" s="179"/>
      <c r="I173" s="175" t="str">
        <f>IF(H173="","",VLOOKUP(H173,MP!$A$3:$G$801,2,FALSE))</f>
        <v/>
      </c>
      <c r="J173" s="176" t="str">
        <f>IF(H173="","",VLOOKUP(H173,MP!$A$3:$G$801,7,FALSE))</f>
        <v/>
      </c>
      <c r="K173" s="180"/>
      <c r="L173" s="181" t="str">
        <f>IF(H173="","",VLOOKUP(H173,MP!$A$3:$G$801,6,FALSE)*K173)</f>
        <v/>
      </c>
    </row>
    <row r="174" spans="1:12" s="117" customFormat="1" ht="21" x14ac:dyDescent="0.25">
      <c r="A174" s="170"/>
      <c r="B174" s="179"/>
      <c r="C174" s="175" t="str">
        <f>IF(B174="","",VLOOKUP(B174,MP!$A$3:$G$801,2,FALSE))</f>
        <v/>
      </c>
      <c r="D174" s="176" t="str">
        <f>IF(B174="","",VLOOKUP(B174,MP!$A$3:$G$801,7,FALSE))</f>
        <v/>
      </c>
      <c r="E174" s="180"/>
      <c r="F174" s="181" t="str">
        <f>IF(B174="","",VLOOKUP(B174,MP!$A$3:$G$801,6,FALSE)*E174)</f>
        <v/>
      </c>
      <c r="G174" s="120"/>
      <c r="H174" s="179"/>
      <c r="I174" s="175" t="str">
        <f>IF(H174="","",VLOOKUP(H174,MP!$A$3:$G$801,2,FALSE))</f>
        <v/>
      </c>
      <c r="J174" s="176" t="str">
        <f>IF(H174="","",VLOOKUP(H174,MP!$A$3:$G$801,7,FALSE))</f>
        <v/>
      </c>
      <c r="K174" s="180"/>
      <c r="L174" s="181" t="str">
        <f>IF(H174="","",VLOOKUP(H174,MP!$A$3:$G$801,6,FALSE)*K174)</f>
        <v/>
      </c>
    </row>
    <row r="175" spans="1:12" s="117" customFormat="1" ht="21" x14ac:dyDescent="0.25">
      <c r="A175" s="170"/>
      <c r="B175" s="179"/>
      <c r="C175" s="175" t="str">
        <f>IF(B175="","",VLOOKUP(B175,MP!$A$3:$G$801,2,FALSE))</f>
        <v/>
      </c>
      <c r="D175" s="176" t="str">
        <f>IF(B175="","",VLOOKUP(B175,MP!$A$3:$G$801,7,FALSE))</f>
        <v/>
      </c>
      <c r="E175" s="180"/>
      <c r="F175" s="181" t="str">
        <f>IF(B175="","",VLOOKUP(B175,MP!$A$3:$G$801,6,FALSE)*E175)</f>
        <v/>
      </c>
      <c r="G175" s="120"/>
      <c r="H175" s="179"/>
      <c r="I175" s="175" t="str">
        <f>IF(H175="","",VLOOKUP(H175,MP!$A$3:$G$801,2,FALSE))</f>
        <v/>
      </c>
      <c r="J175" s="176" t="str">
        <f>IF(H175="","",VLOOKUP(H175,MP!$A$3:$G$801,7,FALSE))</f>
        <v/>
      </c>
      <c r="K175" s="180"/>
      <c r="L175" s="181" t="str">
        <f>IF(H175="","",VLOOKUP(H175,MP!$A$3:$G$801,6,FALSE)*K175)</f>
        <v/>
      </c>
    </row>
    <row r="176" spans="1:12" s="117" customFormat="1" ht="21" x14ac:dyDescent="0.3">
      <c r="A176" s="170"/>
      <c r="B176" s="321" t="s">
        <v>58</v>
      </c>
      <c r="C176" s="322"/>
      <c r="D176" s="322"/>
      <c r="E176" s="323"/>
      <c r="F176" s="183">
        <f>SUM(F161:F175)</f>
        <v>24.430250000000001</v>
      </c>
      <c r="G176" s="120"/>
      <c r="H176" s="321" t="s">
        <v>58</v>
      </c>
      <c r="I176" s="322"/>
      <c r="J176" s="322"/>
      <c r="K176" s="323"/>
      <c r="L176" s="183">
        <f>SUM(L161:L175)</f>
        <v>41.059550000000002</v>
      </c>
    </row>
    <row r="177" spans="1:12" s="117" customFormat="1" ht="21" x14ac:dyDescent="0.25">
      <c r="A177" s="170"/>
      <c r="B177" s="172" t="s">
        <v>64</v>
      </c>
      <c r="C177" s="173" t="s">
        <v>149</v>
      </c>
      <c r="D177" s="173" t="s">
        <v>89</v>
      </c>
      <c r="E177" s="173" t="s">
        <v>150</v>
      </c>
      <c r="F177" s="174" t="s">
        <v>56</v>
      </c>
      <c r="G177" s="120"/>
      <c r="H177" s="172" t="s">
        <v>64</v>
      </c>
      <c r="I177" s="173" t="s">
        <v>149</v>
      </c>
      <c r="J177" s="173" t="s">
        <v>89</v>
      </c>
      <c r="K177" s="173" t="s">
        <v>150</v>
      </c>
      <c r="L177" s="174" t="s">
        <v>56</v>
      </c>
    </row>
    <row r="178" spans="1:12" s="117" customFormat="1" ht="21" x14ac:dyDescent="0.25">
      <c r="A178" s="170"/>
      <c r="B178" s="179"/>
      <c r="C178" s="175" t="str">
        <f>IF(B178="","",VLOOKUP(B178,EQUIPAMENTOS!$B$11:$G$98,2,FALSE))</f>
        <v/>
      </c>
      <c r="D178" s="182" t="str">
        <f>IF(B178="","",VLOOKUP(B178,EQUIPAMENTOS!$B$11:$G$98,6,FALSE))</f>
        <v/>
      </c>
      <c r="E178" s="180"/>
      <c r="F178" s="181" t="str">
        <f>IF(B178="","",VLOOKUP(B178,EQUIPAMENTOS!$B$11:$G$98,6,FALSE)*E178)</f>
        <v/>
      </c>
      <c r="G178" s="120"/>
      <c r="H178" s="179"/>
      <c r="I178" s="175" t="str">
        <f>IF(H178="","",VLOOKUP(H178,EQUIPAMENTOS!$B$11:$G$98,2,FALSE))</f>
        <v/>
      </c>
      <c r="J178" s="182" t="str">
        <f>IF(H178="","",VLOOKUP(H178,EQUIPAMENTOS!$B$11:$G$98,6,FALSE))</f>
        <v/>
      </c>
      <c r="K178" s="180"/>
      <c r="L178" s="181" t="str">
        <f>IF(H178="","",VLOOKUP(H178,EQUIPAMENTOS!$B$11:$G$98,6,FALSE)*K178)</f>
        <v/>
      </c>
    </row>
    <row r="179" spans="1:12" s="117" customFormat="1" ht="21" x14ac:dyDescent="0.25">
      <c r="A179" s="170"/>
      <c r="B179" s="179"/>
      <c r="C179" s="175" t="str">
        <f>IF(B179="","",VLOOKUP(B179,EQUIPAMENTOS!$B$11:$G$98,2,FALSE))</f>
        <v/>
      </c>
      <c r="D179" s="182" t="str">
        <f>IF(B179="","",VLOOKUP(B179,EQUIPAMENTOS!$B$11:$G$98,6,FALSE))</f>
        <v/>
      </c>
      <c r="E179" s="180"/>
      <c r="F179" s="181" t="str">
        <f>IF(B179="","",VLOOKUP(B179,EQUIPAMENTOS!$B$11:$G$98,6,FALSE)*E179)</f>
        <v/>
      </c>
      <c r="G179" s="120"/>
      <c r="H179" s="179"/>
      <c r="I179" s="175" t="str">
        <f>IF(H179="","",VLOOKUP(H179,EQUIPAMENTOS!$B$11:$G$98,2,FALSE))</f>
        <v/>
      </c>
      <c r="J179" s="182" t="str">
        <f>IF(H179="","",VLOOKUP(H179,EQUIPAMENTOS!$B$11:$G$98,6,FALSE))</f>
        <v/>
      </c>
      <c r="K179" s="180"/>
      <c r="L179" s="181" t="str">
        <f>IF(H179="","",VLOOKUP(H179,EQUIPAMENTOS!$B$11:$G$98,6,FALSE)*K179)</f>
        <v/>
      </c>
    </row>
    <row r="180" spans="1:12" s="117" customFormat="1" ht="21" x14ac:dyDescent="0.25">
      <c r="A180" s="170"/>
      <c r="B180" s="179"/>
      <c r="C180" s="175" t="str">
        <f>IF(B180="","",VLOOKUP(B180,EQUIPAMENTOS!$B$11:$G$98,2,FALSE))</f>
        <v/>
      </c>
      <c r="D180" s="182" t="str">
        <f>IF(B180="","",VLOOKUP(B180,EQUIPAMENTOS!$B$11:$G$98,6,FALSE))</f>
        <v/>
      </c>
      <c r="E180" s="180"/>
      <c r="F180" s="181" t="str">
        <f>IF(B180="","",VLOOKUP(B180,EQUIPAMENTOS!$B$11:$G$98,6,FALSE)*E180)</f>
        <v/>
      </c>
      <c r="G180" s="120"/>
      <c r="H180" s="179"/>
      <c r="I180" s="175" t="str">
        <f>IF(H180="","",VLOOKUP(H180,EQUIPAMENTOS!$B$11:$G$98,2,FALSE))</f>
        <v/>
      </c>
      <c r="J180" s="182" t="str">
        <f>IF(H180="","",VLOOKUP(H180,EQUIPAMENTOS!$B$11:$G$98,6,FALSE))</f>
        <v/>
      </c>
      <c r="K180" s="180"/>
      <c r="L180" s="181" t="str">
        <f>IF(H180="","",VLOOKUP(H180,EQUIPAMENTOS!$B$11:$G$98,6,FALSE)*K180)</f>
        <v/>
      </c>
    </row>
    <row r="181" spans="1:12" s="117" customFormat="1" ht="21" x14ac:dyDescent="0.25">
      <c r="A181" s="170"/>
      <c r="B181" s="179"/>
      <c r="C181" s="175" t="str">
        <f>IF(B181="","",VLOOKUP(B181,EQUIPAMENTOS!$B$11:$G$98,2,FALSE))</f>
        <v/>
      </c>
      <c r="D181" s="182" t="str">
        <f>IF(B181="","",VLOOKUP(B181,EQUIPAMENTOS!$B$11:$G$98,6,FALSE))</f>
        <v/>
      </c>
      <c r="E181" s="180"/>
      <c r="F181" s="181" t="str">
        <f>IF(B181="","",VLOOKUP(B181,EQUIPAMENTOS!$B$11:$G$98,6,FALSE)*E181)</f>
        <v/>
      </c>
      <c r="G181" s="120"/>
      <c r="H181" s="179"/>
      <c r="I181" s="175" t="str">
        <f>IF(H181="","",VLOOKUP(H181,EQUIPAMENTOS!$B$11:$G$98,2,FALSE))</f>
        <v/>
      </c>
      <c r="J181" s="182" t="str">
        <f>IF(H181="","",VLOOKUP(H181,EQUIPAMENTOS!$B$11:$G$98,6,FALSE))</f>
        <v/>
      </c>
      <c r="K181" s="180"/>
      <c r="L181" s="181" t="str">
        <f>IF(H181="","",VLOOKUP(H181,EQUIPAMENTOS!$B$11:$G$98,6,FALSE)*K181)</f>
        <v/>
      </c>
    </row>
    <row r="182" spans="1:12" s="117" customFormat="1" ht="21" x14ac:dyDescent="0.25">
      <c r="A182" s="170"/>
      <c r="B182" s="179"/>
      <c r="C182" s="175" t="str">
        <f>IF(B182="","",VLOOKUP(B182,EQUIPAMENTOS!$B$11:$G$98,2,FALSE))</f>
        <v/>
      </c>
      <c r="D182" s="182" t="str">
        <f>IF(B182="","",VLOOKUP(B182,EQUIPAMENTOS!$B$11:$G$98,6,FALSE))</f>
        <v/>
      </c>
      <c r="E182" s="180"/>
      <c r="F182" s="181" t="str">
        <f>IF(B182="","",VLOOKUP(B182,EQUIPAMENTOS!$B$11:$G$98,6,FALSE)*E182)</f>
        <v/>
      </c>
      <c r="G182" s="120"/>
      <c r="H182" s="179"/>
      <c r="I182" s="175" t="str">
        <f>IF(H182="","",VLOOKUP(H182,EQUIPAMENTOS!$B$11:$G$98,2,FALSE))</f>
        <v/>
      </c>
      <c r="J182" s="182" t="str">
        <f>IF(H182="","",VLOOKUP(H182,EQUIPAMENTOS!$B$11:$G$98,6,FALSE))</f>
        <v/>
      </c>
      <c r="K182" s="180"/>
      <c r="L182" s="181" t="str">
        <f>IF(H182="","",VLOOKUP(H182,EQUIPAMENTOS!$B$11:$G$98,6,FALSE)*K182)</f>
        <v/>
      </c>
    </row>
    <row r="183" spans="1:12" s="117" customFormat="1" ht="21" x14ac:dyDescent="0.25">
      <c r="A183" s="170"/>
      <c r="B183" s="179"/>
      <c r="C183" s="175" t="str">
        <f>IF(B183="","",VLOOKUP(B183,EQUIPAMENTOS!$B$11:$G$98,2,FALSE))</f>
        <v/>
      </c>
      <c r="D183" s="182" t="str">
        <f>IF(B183="","",VLOOKUP(B183,EQUIPAMENTOS!$B$11:$G$98,6,FALSE))</f>
        <v/>
      </c>
      <c r="E183" s="180"/>
      <c r="F183" s="181" t="str">
        <f>IF(B183="","",VLOOKUP(B183,EQUIPAMENTOS!$B$11:$G$98,6,FALSE)*E183)</f>
        <v/>
      </c>
      <c r="G183" s="120"/>
      <c r="H183" s="179"/>
      <c r="I183" s="175" t="str">
        <f>IF(H183="","",VLOOKUP(H183,EQUIPAMENTOS!$B$11:$G$98,2,FALSE))</f>
        <v/>
      </c>
      <c r="J183" s="182" t="str">
        <f>IF(H183="","",VLOOKUP(H183,EQUIPAMENTOS!$B$11:$G$98,6,FALSE))</f>
        <v/>
      </c>
      <c r="K183" s="180"/>
      <c r="L183" s="181" t="str">
        <f>IF(H183="","",VLOOKUP(H183,EQUIPAMENTOS!$B$11:$G$98,6,FALSE)*K183)</f>
        <v/>
      </c>
    </row>
    <row r="184" spans="1:12" s="117" customFormat="1" ht="21" x14ac:dyDescent="0.25">
      <c r="A184" s="170"/>
      <c r="B184" s="179"/>
      <c r="C184" s="175" t="str">
        <f>IF(B184="","",VLOOKUP(B184,EQUIPAMENTOS!$B$11:$G$98,2,FALSE))</f>
        <v/>
      </c>
      <c r="D184" s="182" t="str">
        <f>IF(B184="","",VLOOKUP(B184,EQUIPAMENTOS!$B$11:$G$98,6,FALSE))</f>
        <v/>
      </c>
      <c r="E184" s="180"/>
      <c r="F184" s="181" t="str">
        <f>IF(B184="","",VLOOKUP(B184,EQUIPAMENTOS!$B$11:$G$98,6,FALSE)*E184)</f>
        <v/>
      </c>
      <c r="G184" s="120"/>
      <c r="H184" s="179"/>
      <c r="I184" s="175" t="str">
        <f>IF(H184="","",VLOOKUP(H184,EQUIPAMENTOS!$B$11:$G$98,2,FALSE))</f>
        <v/>
      </c>
      <c r="J184" s="182" t="str">
        <f>IF(H184="","",VLOOKUP(H184,EQUIPAMENTOS!$B$11:$G$98,6,FALSE))</f>
        <v/>
      </c>
      <c r="K184" s="180"/>
      <c r="L184" s="181" t="str">
        <f>IF(H184="","",VLOOKUP(H184,EQUIPAMENTOS!$B$11:$G$98,6,FALSE)*K184)</f>
        <v/>
      </c>
    </row>
    <row r="185" spans="1:12" s="117" customFormat="1" ht="21" x14ac:dyDescent="0.3">
      <c r="A185" s="170"/>
      <c r="B185" s="321" t="s">
        <v>80</v>
      </c>
      <c r="C185" s="322"/>
      <c r="D185" s="322"/>
      <c r="E185" s="323"/>
      <c r="F185" s="118">
        <f>SUM(F178:F184)</f>
        <v>0</v>
      </c>
      <c r="G185" s="120"/>
      <c r="H185" s="321" t="s">
        <v>80</v>
      </c>
      <c r="I185" s="322"/>
      <c r="J185" s="322"/>
      <c r="K185" s="323"/>
      <c r="L185" s="118">
        <f>SUM(L178:L184)</f>
        <v>0</v>
      </c>
    </row>
    <row r="186" spans="1:12" s="117" customFormat="1" ht="21.75" thickBot="1" x14ac:dyDescent="0.35">
      <c r="A186" s="170"/>
      <c r="B186" s="318" t="s">
        <v>57</v>
      </c>
      <c r="C186" s="319"/>
      <c r="D186" s="319"/>
      <c r="E186" s="320"/>
      <c r="F186" s="119">
        <f>+F176+F185</f>
        <v>24.430250000000001</v>
      </c>
      <c r="G186" s="120"/>
      <c r="H186" s="318" t="s">
        <v>57</v>
      </c>
      <c r="I186" s="319"/>
      <c r="J186" s="319"/>
      <c r="K186" s="320"/>
      <c r="L186" s="119">
        <f>+L176+L185</f>
        <v>41.059550000000002</v>
      </c>
    </row>
    <row r="187" spans="1:12" s="117" customFormat="1" ht="21" x14ac:dyDescent="0.25">
      <c r="A187" s="170"/>
      <c r="G187" s="120"/>
    </row>
    <row r="188" spans="1:12" s="117" customFormat="1" ht="21.75" thickBot="1" x14ac:dyDescent="0.3">
      <c r="A188" s="170"/>
      <c r="G188" s="120"/>
    </row>
    <row r="189" spans="1:12" s="117" customFormat="1" ht="21.75" thickBot="1" x14ac:dyDescent="0.3">
      <c r="A189" s="170">
        <v>17</v>
      </c>
      <c r="B189" s="324" t="s">
        <v>329</v>
      </c>
      <c r="C189" s="325"/>
      <c r="D189" s="325"/>
      <c r="E189" s="325"/>
      <c r="F189" s="326"/>
      <c r="G189" s="120"/>
      <c r="H189" s="324" t="s">
        <v>330</v>
      </c>
      <c r="I189" s="325"/>
      <c r="J189" s="325"/>
      <c r="K189" s="325"/>
      <c r="L189" s="326"/>
    </row>
    <row r="190" spans="1:12" s="117" customFormat="1" ht="21" x14ac:dyDescent="0.25">
      <c r="A190" s="170"/>
      <c r="B190" s="172" t="s">
        <v>64</v>
      </c>
      <c r="C190" s="173" t="s">
        <v>148</v>
      </c>
      <c r="D190" s="172" t="s">
        <v>49</v>
      </c>
      <c r="E190" s="172" t="s">
        <v>53</v>
      </c>
      <c r="F190" s="174" t="s">
        <v>56</v>
      </c>
      <c r="G190" s="120"/>
      <c r="H190" s="172" t="s">
        <v>64</v>
      </c>
      <c r="I190" s="173" t="s">
        <v>148</v>
      </c>
      <c r="J190" s="172" t="s">
        <v>49</v>
      </c>
      <c r="K190" s="172" t="s">
        <v>53</v>
      </c>
      <c r="L190" s="174" t="s">
        <v>56</v>
      </c>
    </row>
    <row r="191" spans="1:12" s="117" customFormat="1" ht="21" x14ac:dyDescent="0.25">
      <c r="A191" s="170"/>
      <c r="B191" s="177">
        <v>21</v>
      </c>
      <c r="C191" s="303"/>
      <c r="D191" s="304"/>
      <c r="E191" s="305">
        <v>200</v>
      </c>
      <c r="F191" s="306">
        <f>IF(B191="","",VLOOKUP(B191,MP!$A$3:$G$801,6,FALSE)*E191)</f>
        <v>0.6</v>
      </c>
      <c r="G191" s="120"/>
      <c r="H191" s="307">
        <v>21</v>
      </c>
      <c r="I191" s="303"/>
      <c r="J191" s="304" t="str">
        <f>IF(H191="","",VLOOKUP(H191,MP!$A$3:$G$801,7,FALSE))</f>
        <v>CM</v>
      </c>
      <c r="K191" s="305">
        <v>200</v>
      </c>
      <c r="L191" s="306">
        <f>IF(H191="","",VLOOKUP(H191,MP!$A$3:$G$801,6,FALSE)*K191)</f>
        <v>0.6</v>
      </c>
    </row>
    <row r="192" spans="1:12" s="117" customFormat="1" ht="21" x14ac:dyDescent="0.25">
      <c r="A192" s="170"/>
      <c r="B192" s="178">
        <v>5</v>
      </c>
      <c r="C192" s="303" t="str">
        <f>IF(B192="","",VLOOKUP(B192,MP!$A$3:$G$801,2,FALSE))</f>
        <v xml:space="preserve">CLOREXIDINA </v>
      </c>
      <c r="D192" s="304" t="str">
        <f>IF(B192="","",VLOOKUP(B192,MP!$A$3:$G$801,7,FALSE))</f>
        <v>ML</v>
      </c>
      <c r="E192" s="305">
        <v>10</v>
      </c>
      <c r="F192" s="306">
        <f>IF(B192="","",VLOOKUP(B192,MP!$A$3:$G$801,6,FALSE)*E192)</f>
        <v>0.375</v>
      </c>
      <c r="G192" s="120"/>
      <c r="H192" s="308">
        <v>7</v>
      </c>
      <c r="I192" s="303" t="str">
        <f>IF(H192="","",VLOOKUP(H192,MP!$A$3:$G$801,2,FALSE))</f>
        <v xml:space="preserve">TOUCA </v>
      </c>
      <c r="J192" s="304" t="str">
        <f>IF(H192="","",VLOOKUP(H192,MP!$A$3:$G$801,7,FALSE))</f>
        <v>UNID</v>
      </c>
      <c r="K192" s="305">
        <v>1</v>
      </c>
      <c r="L192" s="306">
        <f>IF(H192="","",VLOOKUP(H192,MP!$A$3:$G$801,6,FALSE)*K192)</f>
        <v>7.4999999999999997E-2</v>
      </c>
    </row>
    <row r="193" spans="1:12" s="117" customFormat="1" ht="21" x14ac:dyDescent="0.25">
      <c r="A193" s="170"/>
      <c r="B193" s="178">
        <v>7</v>
      </c>
      <c r="C193" s="303" t="str">
        <f>IF(B193="","",VLOOKUP(B193,MP!$A$3:$G$801,2,FALSE))</f>
        <v xml:space="preserve">TOUCA </v>
      </c>
      <c r="D193" s="304" t="str">
        <f>IF(B193="","",VLOOKUP(B193,MP!$A$3:$G$801,7,FALSE))</f>
        <v>UNID</v>
      </c>
      <c r="E193" s="305">
        <v>3</v>
      </c>
      <c r="F193" s="306">
        <f>IF(B193="","",VLOOKUP(B193,MP!$A$3:$G$801,6,FALSE)*E193)</f>
        <v>0.22499999999999998</v>
      </c>
      <c r="G193" s="120"/>
      <c r="H193" s="308">
        <v>8</v>
      </c>
      <c r="I193" s="303" t="str">
        <f>IF(H193="","",VLOOKUP(H193,MP!$A$3:$G$801,2,FALSE))</f>
        <v xml:space="preserve">LUVA </v>
      </c>
      <c r="J193" s="304" t="str">
        <f>IF(H193="","",VLOOKUP(H193,MP!$A$3:$G$801,7,FALSE))</f>
        <v>UNID</v>
      </c>
      <c r="K193" s="305">
        <v>2</v>
      </c>
      <c r="L193" s="306">
        <f>IF(H193="","",VLOOKUP(H193,MP!$A$3:$G$801,6,FALSE)*K193)</f>
        <v>0.48</v>
      </c>
    </row>
    <row r="194" spans="1:12" s="117" customFormat="1" ht="21" x14ac:dyDescent="0.25">
      <c r="A194" s="170"/>
      <c r="B194" s="178">
        <v>8</v>
      </c>
      <c r="C194" s="303" t="str">
        <f>IF(B194="","",VLOOKUP(B194,MP!$A$3:$G$801,2,FALSE))</f>
        <v xml:space="preserve">LUVA </v>
      </c>
      <c r="D194" s="304" t="str">
        <f>IF(B194="","",VLOOKUP(B194,MP!$A$3:$G$801,7,FALSE))</f>
        <v>UNID</v>
      </c>
      <c r="E194" s="305">
        <v>2</v>
      </c>
      <c r="F194" s="306">
        <f>IF(B194="","",VLOOKUP(B194,MP!$A$3:$G$801,6,FALSE)*E194)</f>
        <v>0.48</v>
      </c>
      <c r="G194" s="120"/>
      <c r="H194" s="308">
        <v>9</v>
      </c>
      <c r="I194" s="303" t="str">
        <f>IF(H194="","",VLOOKUP(H194,MP!$A$3:$G$801,2,FALSE))</f>
        <v>MÁSCARA</v>
      </c>
      <c r="J194" s="304" t="str">
        <f>IF(H194="","",VLOOKUP(H194,MP!$A$3:$G$801,7,FALSE))</f>
        <v>UNID</v>
      </c>
      <c r="K194" s="305">
        <v>1</v>
      </c>
      <c r="L194" s="306">
        <f>IF(H194="","",VLOOKUP(H194,MP!$A$3:$G$801,6,FALSE)*K194)</f>
        <v>0.2</v>
      </c>
    </row>
    <row r="195" spans="1:12" s="117" customFormat="1" ht="21" x14ac:dyDescent="0.25">
      <c r="A195" s="170"/>
      <c r="B195" s="178">
        <v>9</v>
      </c>
      <c r="C195" s="303" t="str">
        <f>IF(B195="","",VLOOKUP(B195,MP!$A$3:$G$801,2,FALSE))</f>
        <v>MÁSCARA</v>
      </c>
      <c r="D195" s="304" t="str">
        <f>IF(B195="","",VLOOKUP(B195,MP!$A$3:$G$801,7,FALSE))</f>
        <v>UNID</v>
      </c>
      <c r="E195" s="305">
        <v>1</v>
      </c>
      <c r="F195" s="306">
        <f>IF(B195="","",VLOOKUP(B195,MP!$A$3:$G$801,6,FALSE)*E195)</f>
        <v>0.2</v>
      </c>
      <c r="G195" s="120"/>
      <c r="H195" s="308">
        <v>15</v>
      </c>
      <c r="I195" s="303" t="str">
        <f>IF(H195="","",VLOOKUP(H195,MP!$A$3:$G$801,2,FALSE))</f>
        <v>AGULHA PARA INTRADERMOTERAPIA BD</v>
      </c>
      <c r="J195" s="304" t="str">
        <f>IF(H195="","",VLOOKUP(H195,MP!$A$3:$G$801,7,FALSE))</f>
        <v>UNID</v>
      </c>
      <c r="K195" s="305">
        <v>1</v>
      </c>
      <c r="L195" s="306">
        <f>IF(H195="","",VLOOKUP(H195,MP!$A$3:$G$801,6,FALSE)*K195)</f>
        <v>0.17730000000000001</v>
      </c>
    </row>
    <row r="196" spans="1:12" s="117" customFormat="1" ht="21" x14ac:dyDescent="0.25">
      <c r="A196" s="170"/>
      <c r="B196" s="178">
        <v>17</v>
      </c>
      <c r="C196" s="303" t="str">
        <f>IF(B196="","",VLOOKUP(B196,MP!$A$3:$G$801,2,FALSE))</f>
        <v xml:space="preserve">SERINGA DE 1 ML </v>
      </c>
      <c r="D196" s="304" t="str">
        <f>IF(B196="","",VLOOKUP(B196,MP!$A$3:$G$801,7,FALSE))</f>
        <v>UNID</v>
      </c>
      <c r="E196" s="305">
        <v>1</v>
      </c>
      <c r="F196" s="306">
        <f>IF(B196="","",VLOOKUP(B196,MP!$A$3:$G$801,6,FALSE)*E196)</f>
        <v>0.26500000000000001</v>
      </c>
      <c r="G196" s="120"/>
      <c r="H196" s="308">
        <v>14</v>
      </c>
      <c r="I196" s="303" t="str">
        <f>IF(H196="","",VLOOKUP(H196,MP!$A$3:$G$801,2,FALSE))</f>
        <v xml:space="preserve">AGULHA PARA MISTURA DE FARMACO </v>
      </c>
      <c r="J196" s="304" t="str">
        <f>IF(H196="","",VLOOKUP(H196,MP!$A$3:$G$801,7,FALSE))</f>
        <v>UNID</v>
      </c>
      <c r="K196" s="305">
        <v>1</v>
      </c>
      <c r="L196" s="306">
        <f>IF(H196="","",VLOOKUP(H196,MP!$A$3:$G$801,6,FALSE)*K196)</f>
        <v>0.23600000000000002</v>
      </c>
    </row>
    <row r="197" spans="1:12" s="117" customFormat="1" ht="21" x14ac:dyDescent="0.25">
      <c r="A197" s="170"/>
      <c r="B197" s="178">
        <v>15</v>
      </c>
      <c r="C197" s="303" t="str">
        <f>IF(B197="","",VLOOKUP(B197,MP!$A$3:$G$801,2,FALSE))</f>
        <v>AGULHA PARA INTRADERMOTERAPIA BD</v>
      </c>
      <c r="D197" s="304" t="str">
        <f>IF(B197="","",VLOOKUP(B197,MP!$A$3:$G$801,7,FALSE))</f>
        <v>UNID</v>
      </c>
      <c r="E197" s="305">
        <v>1</v>
      </c>
      <c r="F197" s="306">
        <f>IF(B197="","",VLOOKUP(B197,MP!$A$3:$G$801,6,FALSE)*E197)</f>
        <v>0.17730000000000001</v>
      </c>
      <c r="G197" s="120"/>
      <c r="H197" s="308">
        <v>20</v>
      </c>
      <c r="I197" s="303" t="str">
        <f>IF(H197="","",VLOOKUP(H197,MP!$A$3:$G$801,2,FALSE))</f>
        <v xml:space="preserve">PAPEL TOALHA </v>
      </c>
      <c r="J197" s="304" t="str">
        <f>IF(H197="","",VLOOKUP(H197,MP!$A$3:$G$801,7,FALSE))</f>
        <v>PCTE</v>
      </c>
      <c r="K197" s="305">
        <v>15</v>
      </c>
      <c r="L197" s="306">
        <f>IF(H197="","",VLOOKUP(H197,MP!$A$3:$G$801,6,FALSE)*K197)</f>
        <v>0.36</v>
      </c>
    </row>
    <row r="198" spans="1:12" s="117" customFormat="1" ht="21" x14ac:dyDescent="0.25">
      <c r="A198" s="170"/>
      <c r="B198" s="178">
        <v>20</v>
      </c>
      <c r="C198" s="303" t="str">
        <f>IF(B198="","",VLOOKUP(B198,MP!$A$3:$G$801,2,FALSE))</f>
        <v xml:space="preserve">PAPEL TOALHA </v>
      </c>
      <c r="D198" s="304" t="str">
        <f>IF(B198="","",VLOOKUP(B198,MP!$A$3:$G$801,7,FALSE))</f>
        <v>PCTE</v>
      </c>
      <c r="E198" s="305">
        <v>15</v>
      </c>
      <c r="F198" s="306">
        <f>IF(B198="","",VLOOKUP(B198,MP!$A$3:$G$801,6,FALSE)*E198)</f>
        <v>0.36</v>
      </c>
      <c r="G198" s="120"/>
      <c r="H198" s="308">
        <v>54</v>
      </c>
      <c r="I198" s="303" t="str">
        <f>IF(H198="","",VLOOKUP(H198,MP!$A$3:$G$801,2,FALSE))</f>
        <v>ENZIMA FATOR DE CRESCIMENTO AMP +NUTRYCAP</v>
      </c>
      <c r="J198" s="304" t="str">
        <f>IF(H198="","",VLOOKUP(H198,MP!$A$3:$G$801,7,FALSE))</f>
        <v>UNID</v>
      </c>
      <c r="K198" s="305">
        <v>1</v>
      </c>
      <c r="L198" s="306">
        <f>IF(H198="","",VLOOKUP(H198,MP!$A$3:$G$801,6,FALSE)*K198)</f>
        <v>34.200000000000003</v>
      </c>
    </row>
    <row r="199" spans="1:12" s="117" customFormat="1" ht="21" x14ac:dyDescent="0.25">
      <c r="A199" s="170"/>
      <c r="B199" s="178">
        <v>55</v>
      </c>
      <c r="C199" s="303" t="str">
        <f>IF(B199="","",VLOOKUP(B199,MP!$A$3:$G$801,2,FALSE))</f>
        <v xml:space="preserve">ENXIMA ACIDO DEOXCOLICO </v>
      </c>
      <c r="D199" s="304" t="str">
        <f>IF(B199="","",VLOOKUP(B199,MP!$A$3:$G$801,7,FALSE))</f>
        <v>UNID</v>
      </c>
      <c r="E199" s="305">
        <v>1</v>
      </c>
      <c r="F199" s="306">
        <f>IF(B199="","",VLOOKUP(B199,MP!$A$3:$G$801,6,FALSE)*E199)</f>
        <v>96.5</v>
      </c>
      <c r="G199" s="120"/>
      <c r="H199" s="308">
        <v>17</v>
      </c>
      <c r="I199" s="303" t="str">
        <f>IF(H199="","",VLOOKUP(H199,MP!$A$3:$G$801,2,FALSE))</f>
        <v xml:space="preserve">SERINGA DE 1 ML </v>
      </c>
      <c r="J199" s="304" t="str">
        <f>IF(H199="","",VLOOKUP(H199,MP!$A$3:$G$801,7,FALSE))</f>
        <v>UNID</v>
      </c>
      <c r="K199" s="305">
        <v>1</v>
      </c>
      <c r="L199" s="306">
        <f>IF(H199="","",VLOOKUP(H199,MP!$A$3:$G$801,6,FALSE)*K199)</f>
        <v>0.26500000000000001</v>
      </c>
    </row>
    <row r="200" spans="1:12" s="117" customFormat="1" ht="21" x14ac:dyDescent="0.25">
      <c r="A200" s="170"/>
      <c r="B200" s="178"/>
      <c r="C200" s="175" t="str">
        <f>IF(B200="","",VLOOKUP(B200,MP!$A$3:$G$801,2,FALSE))</f>
        <v/>
      </c>
      <c r="D200" s="176" t="str">
        <f>IF(B200="","",VLOOKUP(B200,MP!$A$3:$G$801,7,FALSE))</f>
        <v/>
      </c>
      <c r="E200" s="180"/>
      <c r="F200" s="181" t="str">
        <f>IF(B200="","",VLOOKUP(B200,MP!$A$3:$G$801,6,FALSE)*E200)</f>
        <v/>
      </c>
      <c r="G200" s="120"/>
      <c r="H200" s="308">
        <v>19</v>
      </c>
      <c r="I200" s="303" t="str">
        <f>IF(H200="","",VLOOKUP(H200,MP!$A$3:$G$801,2,FALSE))</f>
        <v xml:space="preserve">SERINGA DE 10 ML </v>
      </c>
      <c r="J200" s="304" t="str">
        <f>IF(H200="","",VLOOKUP(H200,MP!$A$3:$G$801,7,FALSE))</f>
        <v>UNID</v>
      </c>
      <c r="K200" s="305">
        <v>1</v>
      </c>
      <c r="L200" s="306">
        <f>IF(H200="","",VLOOKUP(H200,MP!$A$3:$G$801,6,FALSE)*K200)</f>
        <v>0.38</v>
      </c>
    </row>
    <row r="201" spans="1:12" s="117" customFormat="1" ht="21" x14ac:dyDescent="0.25">
      <c r="A201" s="170"/>
      <c r="B201" s="178"/>
      <c r="C201" s="175" t="str">
        <f>IF(B201="","",VLOOKUP(B201,MP!$A$3:$G$801,2,FALSE))</f>
        <v/>
      </c>
      <c r="D201" s="176" t="str">
        <f>IF(B201="","",VLOOKUP(B201,MP!$A$3:$G$801,7,FALSE))</f>
        <v/>
      </c>
      <c r="E201" s="180"/>
      <c r="F201" s="181" t="str">
        <f>IF(B201="","",VLOOKUP(B201,MP!$A$3:$G$801,6,FALSE)*E201)</f>
        <v/>
      </c>
      <c r="G201" s="120"/>
      <c r="H201" s="308">
        <v>5</v>
      </c>
      <c r="I201" s="303" t="str">
        <f>IF(H201="","",VLOOKUP(H201,MP!$A$3:$G$801,2,FALSE))</f>
        <v xml:space="preserve">CLOREXIDINA </v>
      </c>
      <c r="J201" s="304" t="str">
        <f>IF(H201="","",VLOOKUP(H201,MP!$A$3:$G$801,7,FALSE))</f>
        <v>ML</v>
      </c>
      <c r="K201" s="305">
        <v>4</v>
      </c>
      <c r="L201" s="306">
        <f>IF(H201="","",VLOOKUP(H201,MP!$A$3:$G$801,6,FALSE)*K201)</f>
        <v>0.15</v>
      </c>
    </row>
    <row r="202" spans="1:12" s="117" customFormat="1" ht="21" x14ac:dyDescent="0.25">
      <c r="A202" s="170"/>
      <c r="B202" s="179"/>
      <c r="C202" s="175" t="str">
        <f>IF(B202="","",VLOOKUP(B202,MP!$A$3:$G$801,2,FALSE))</f>
        <v/>
      </c>
      <c r="D202" s="176" t="str">
        <f>IF(B202="","",VLOOKUP(B202,MP!$A$3:$G$801,7,FALSE))</f>
        <v/>
      </c>
      <c r="E202" s="180"/>
      <c r="F202" s="181" t="str">
        <f>IF(B202="","",VLOOKUP(B202,MP!$A$3:$G$801,6,FALSE)*E202)</f>
        <v/>
      </c>
      <c r="G202" s="120"/>
      <c r="H202" s="179"/>
      <c r="I202" s="175" t="str">
        <f>IF(H202="","",VLOOKUP(H202,MP!$A$3:$G$801,2,FALSE))</f>
        <v/>
      </c>
      <c r="J202" s="176" t="str">
        <f>IF(H202="","",VLOOKUP(H202,MP!$A$3:$G$801,7,FALSE))</f>
        <v/>
      </c>
      <c r="K202" s="180"/>
      <c r="L202" s="181" t="str">
        <f>IF(H202="","",VLOOKUP(H202,MP!$A$3:$G$801,6,FALSE)*K202)</f>
        <v/>
      </c>
    </row>
    <row r="203" spans="1:12" s="117" customFormat="1" ht="21" x14ac:dyDescent="0.25">
      <c r="A203" s="170"/>
      <c r="B203" s="179"/>
      <c r="C203" s="175" t="str">
        <f>IF(B203="","",VLOOKUP(B203,MP!$A$3:$G$801,2,FALSE))</f>
        <v/>
      </c>
      <c r="D203" s="176" t="str">
        <f>IF(B203="","",VLOOKUP(B203,MP!$A$3:$G$801,7,FALSE))</f>
        <v/>
      </c>
      <c r="E203" s="180"/>
      <c r="F203" s="181" t="str">
        <f>IF(B203="","",VLOOKUP(B203,MP!$A$3:$G$801,6,FALSE)*E203)</f>
        <v/>
      </c>
      <c r="G203" s="120"/>
      <c r="H203" s="179"/>
      <c r="I203" s="175" t="str">
        <f>IF(H203="","",VLOOKUP(H203,MP!$A$3:$G$801,2,FALSE))</f>
        <v/>
      </c>
      <c r="J203" s="176" t="str">
        <f>IF(H203="","",VLOOKUP(H203,MP!$A$3:$G$801,7,FALSE))</f>
        <v/>
      </c>
      <c r="K203" s="180"/>
      <c r="L203" s="181" t="str">
        <f>IF(H203="","",VLOOKUP(H203,MP!$A$3:$G$801,6,FALSE)*K203)</f>
        <v/>
      </c>
    </row>
    <row r="204" spans="1:12" s="117" customFormat="1" ht="21" x14ac:dyDescent="0.25">
      <c r="A204" s="170"/>
      <c r="B204" s="179"/>
      <c r="C204" s="175" t="str">
        <f>IF(B204="","",VLOOKUP(B204,MP!$A$3:$G$801,2,FALSE))</f>
        <v/>
      </c>
      <c r="D204" s="176" t="str">
        <f>IF(B204="","",VLOOKUP(B204,MP!$A$3:$G$801,7,FALSE))</f>
        <v/>
      </c>
      <c r="E204" s="180"/>
      <c r="F204" s="181" t="str">
        <f>IF(B204="","",VLOOKUP(B204,MP!$A$3:$G$801,6,FALSE)*E204)</f>
        <v/>
      </c>
      <c r="G204" s="120"/>
      <c r="H204" s="179"/>
      <c r="I204" s="175" t="str">
        <f>IF(H204="","",VLOOKUP(H204,MP!$A$3:$G$801,2,FALSE))</f>
        <v/>
      </c>
      <c r="J204" s="176" t="str">
        <f>IF(H204="","",VLOOKUP(H204,MP!$A$3:$G$801,7,FALSE))</f>
        <v/>
      </c>
      <c r="K204" s="180"/>
      <c r="L204" s="181" t="str">
        <f>IF(H204="","",VLOOKUP(H204,MP!$A$3:$G$801,6,FALSE)*K204)</f>
        <v/>
      </c>
    </row>
    <row r="205" spans="1:12" s="117" customFormat="1" ht="21" x14ac:dyDescent="0.25">
      <c r="A205" s="170"/>
      <c r="B205" s="179"/>
      <c r="C205" s="175" t="str">
        <f>IF(B205="","",VLOOKUP(B205,MP!$A$3:$G$801,2,FALSE))</f>
        <v/>
      </c>
      <c r="D205" s="176" t="str">
        <f>IF(B205="","",VLOOKUP(B205,MP!$A$3:$G$801,7,FALSE))</f>
        <v/>
      </c>
      <c r="E205" s="180"/>
      <c r="F205" s="181" t="str">
        <f>IF(B205="","",VLOOKUP(B205,MP!$A$3:$G$801,6,FALSE)*E205)</f>
        <v/>
      </c>
      <c r="G205" s="120"/>
      <c r="H205" s="179"/>
      <c r="I205" s="175" t="str">
        <f>IF(H205="","",VLOOKUP(H205,MP!$A$3:$G$801,2,FALSE))</f>
        <v/>
      </c>
      <c r="J205" s="176" t="str">
        <f>IF(H205="","",VLOOKUP(H205,MP!$A$3:$G$801,7,FALSE))</f>
        <v/>
      </c>
      <c r="K205" s="180"/>
      <c r="L205" s="181" t="str">
        <f>IF(H205="","",VLOOKUP(H205,MP!$A$3:$G$801,6,FALSE)*K205)</f>
        <v/>
      </c>
    </row>
    <row r="206" spans="1:12" s="117" customFormat="1" ht="21" x14ac:dyDescent="0.3">
      <c r="A206" s="170"/>
      <c r="B206" s="321" t="s">
        <v>58</v>
      </c>
      <c r="C206" s="322"/>
      <c r="D206" s="322"/>
      <c r="E206" s="323"/>
      <c r="F206" s="183">
        <f>SUM(F191:F205)</f>
        <v>99.182299999999998</v>
      </c>
      <c r="G206" s="120"/>
      <c r="H206" s="321" t="s">
        <v>58</v>
      </c>
      <c r="I206" s="322"/>
      <c r="J206" s="322"/>
      <c r="K206" s="323"/>
      <c r="L206" s="183">
        <f>SUM(L191:L205)</f>
        <v>37.123300000000008</v>
      </c>
    </row>
    <row r="207" spans="1:12" s="117" customFormat="1" ht="21" x14ac:dyDescent="0.25">
      <c r="A207" s="170"/>
      <c r="B207" s="172" t="s">
        <v>64</v>
      </c>
      <c r="C207" s="173" t="s">
        <v>149</v>
      </c>
      <c r="D207" s="173" t="s">
        <v>89</v>
      </c>
      <c r="E207" s="173" t="s">
        <v>150</v>
      </c>
      <c r="F207" s="174" t="s">
        <v>56</v>
      </c>
      <c r="G207" s="120"/>
      <c r="H207" s="172" t="s">
        <v>64</v>
      </c>
      <c r="I207" s="173" t="s">
        <v>149</v>
      </c>
      <c r="J207" s="173" t="s">
        <v>89</v>
      </c>
      <c r="K207" s="173" t="s">
        <v>150</v>
      </c>
      <c r="L207" s="174" t="s">
        <v>56</v>
      </c>
    </row>
    <row r="208" spans="1:12" s="117" customFormat="1" ht="21" x14ac:dyDescent="0.25">
      <c r="A208" s="170"/>
      <c r="B208" s="179">
        <v>9</v>
      </c>
      <c r="C208" s="175" t="str">
        <f>IF(B208="","",VLOOKUP(B208,EQUIPAMENTOS!$B$11:$G$98,2,FALSE))</f>
        <v>VENUS DELTA MMO</v>
      </c>
      <c r="D208" s="182">
        <f>IF(B208="","",VLOOKUP(B208,EQUIPAMENTOS!$B$11:$G$98,6,FALSE))</f>
        <v>1.4046717171717172E-2</v>
      </c>
      <c r="E208" s="180">
        <v>20</v>
      </c>
      <c r="F208" s="181">
        <f>IF(B208="","",VLOOKUP(B208,EQUIPAMENTOS!$B$11:$G$98,6,FALSE)*E208)</f>
        <v>0.28093434343434343</v>
      </c>
      <c r="G208" s="120"/>
      <c r="H208" s="179"/>
      <c r="I208" s="175" t="str">
        <f>IF(H208="","",VLOOKUP(H208,EQUIPAMENTOS!$B$11:$G$98,2,FALSE))</f>
        <v/>
      </c>
      <c r="J208" s="182" t="str">
        <f>IF(H208="","",VLOOKUP(H208,EQUIPAMENTOS!$B$11:$G$98,6,FALSE))</f>
        <v/>
      </c>
      <c r="K208" s="180">
        <v>30</v>
      </c>
      <c r="L208" s="181" t="str">
        <f>IF(H208="","",VLOOKUP(H208,EQUIPAMENTOS!$B$11:$G$98,6,FALSE)*K208)</f>
        <v/>
      </c>
    </row>
    <row r="209" spans="1:12" s="117" customFormat="1" ht="21" x14ac:dyDescent="0.25">
      <c r="A209" s="170"/>
      <c r="B209" s="179"/>
      <c r="C209" s="175" t="str">
        <f>IF(B209="","",VLOOKUP(B209,EQUIPAMENTOS!$B$11:$G$98,2,FALSE))</f>
        <v/>
      </c>
      <c r="D209" s="182" t="str">
        <f>IF(B209="","",VLOOKUP(B209,EQUIPAMENTOS!$B$11:$G$98,6,FALSE))</f>
        <v/>
      </c>
      <c r="E209" s="180"/>
      <c r="F209" s="181" t="str">
        <f>IF(B209="","",VLOOKUP(B209,EQUIPAMENTOS!$B$11:$G$98,6,FALSE)*E209)</f>
        <v/>
      </c>
      <c r="G209" s="120"/>
      <c r="H209" s="179"/>
      <c r="I209" s="175" t="str">
        <f>IF(H209="","",VLOOKUP(H209,EQUIPAMENTOS!$B$11:$G$98,2,FALSE))</f>
        <v/>
      </c>
      <c r="J209" s="182" t="str">
        <f>IF(H209="","",VLOOKUP(H209,EQUIPAMENTOS!$B$11:$G$98,6,FALSE))</f>
        <v/>
      </c>
      <c r="K209" s="180"/>
      <c r="L209" s="181" t="str">
        <f>IF(H209="","",VLOOKUP(H209,EQUIPAMENTOS!$B$11:$G$98,6,FALSE)*K209)</f>
        <v/>
      </c>
    </row>
    <row r="210" spans="1:12" s="117" customFormat="1" ht="21" x14ac:dyDescent="0.25">
      <c r="A210" s="170"/>
      <c r="B210" s="179"/>
      <c r="C210" s="175" t="str">
        <f>IF(B210="","",VLOOKUP(B210,EQUIPAMENTOS!$B$11:$G$98,2,FALSE))</f>
        <v/>
      </c>
      <c r="D210" s="182" t="str">
        <f>IF(B210="","",VLOOKUP(B210,EQUIPAMENTOS!$B$11:$G$98,6,FALSE))</f>
        <v/>
      </c>
      <c r="E210" s="180"/>
      <c r="F210" s="181" t="str">
        <f>IF(B210="","",VLOOKUP(B210,EQUIPAMENTOS!$B$11:$G$98,6,FALSE)*E210)</f>
        <v/>
      </c>
      <c r="G210" s="120"/>
      <c r="H210" s="179"/>
      <c r="I210" s="175" t="str">
        <f>IF(H210="","",VLOOKUP(H210,EQUIPAMENTOS!$B$11:$G$98,2,FALSE))</f>
        <v/>
      </c>
      <c r="J210" s="182" t="str">
        <f>IF(H210="","",VLOOKUP(H210,EQUIPAMENTOS!$B$11:$G$98,6,FALSE))</f>
        <v/>
      </c>
      <c r="K210" s="180"/>
      <c r="L210" s="181" t="str">
        <f>IF(H210="","",VLOOKUP(H210,EQUIPAMENTOS!$B$11:$G$98,6,FALSE)*K210)</f>
        <v/>
      </c>
    </row>
    <row r="211" spans="1:12" s="117" customFormat="1" ht="21" x14ac:dyDescent="0.25">
      <c r="A211" s="170"/>
      <c r="B211" s="179"/>
      <c r="C211" s="175" t="str">
        <f>IF(B211="","",VLOOKUP(B211,EQUIPAMENTOS!$B$11:$G$98,2,FALSE))</f>
        <v/>
      </c>
      <c r="D211" s="182" t="str">
        <f>IF(B211="","",VLOOKUP(B211,EQUIPAMENTOS!$B$11:$G$98,6,FALSE))</f>
        <v/>
      </c>
      <c r="E211" s="180"/>
      <c r="F211" s="181" t="str">
        <f>IF(B211="","",VLOOKUP(B211,EQUIPAMENTOS!$B$11:$G$98,6,FALSE)*E211)</f>
        <v/>
      </c>
      <c r="G211" s="120"/>
      <c r="H211" s="179"/>
      <c r="I211" s="175" t="str">
        <f>IF(H211="","",VLOOKUP(H211,EQUIPAMENTOS!$B$11:$G$98,2,FALSE))</f>
        <v/>
      </c>
      <c r="J211" s="182" t="str">
        <f>IF(H211="","",VLOOKUP(H211,EQUIPAMENTOS!$B$11:$G$98,6,FALSE))</f>
        <v/>
      </c>
      <c r="K211" s="180"/>
      <c r="L211" s="181" t="str">
        <f>IF(H211="","",VLOOKUP(H211,EQUIPAMENTOS!$B$11:$G$98,6,FALSE)*K211)</f>
        <v/>
      </c>
    </row>
    <row r="212" spans="1:12" s="117" customFormat="1" ht="21" x14ac:dyDescent="0.25">
      <c r="A212" s="170"/>
      <c r="B212" s="179"/>
      <c r="C212" s="175" t="str">
        <f>IF(B212="","",VLOOKUP(B212,EQUIPAMENTOS!$B$11:$G$98,2,FALSE))</f>
        <v/>
      </c>
      <c r="D212" s="182" t="str">
        <f>IF(B212="","",VLOOKUP(B212,EQUIPAMENTOS!$B$11:$G$98,6,FALSE))</f>
        <v/>
      </c>
      <c r="E212" s="180"/>
      <c r="F212" s="181" t="str">
        <f>IF(B212="","",VLOOKUP(B212,EQUIPAMENTOS!$B$11:$G$98,6,FALSE)*E212)</f>
        <v/>
      </c>
      <c r="G212" s="120"/>
      <c r="H212" s="179"/>
      <c r="I212" s="175" t="str">
        <f>IF(H212="","",VLOOKUP(H212,EQUIPAMENTOS!$B$11:$G$98,2,FALSE))</f>
        <v/>
      </c>
      <c r="J212" s="182" t="str">
        <f>IF(H212="","",VLOOKUP(H212,EQUIPAMENTOS!$B$11:$G$98,6,FALSE))</f>
        <v/>
      </c>
      <c r="K212" s="180"/>
      <c r="L212" s="181" t="str">
        <f>IF(H212="","",VLOOKUP(H212,EQUIPAMENTOS!$B$11:$G$98,6,FALSE)*K212)</f>
        <v/>
      </c>
    </row>
    <row r="213" spans="1:12" s="117" customFormat="1" ht="21" x14ac:dyDescent="0.25">
      <c r="A213" s="170"/>
      <c r="B213" s="179"/>
      <c r="C213" s="175" t="str">
        <f>IF(B213="","",VLOOKUP(B213,EQUIPAMENTOS!$B$11:$G$98,2,FALSE))</f>
        <v/>
      </c>
      <c r="D213" s="182" t="str">
        <f>IF(B213="","",VLOOKUP(B213,EQUIPAMENTOS!$B$11:$G$98,6,FALSE))</f>
        <v/>
      </c>
      <c r="E213" s="180"/>
      <c r="F213" s="181" t="str">
        <f>IF(B213="","",VLOOKUP(B213,EQUIPAMENTOS!$B$11:$G$98,6,FALSE)*E213)</f>
        <v/>
      </c>
      <c r="G213" s="120"/>
      <c r="H213" s="179"/>
      <c r="I213" s="175" t="str">
        <f>IF(H213="","",VLOOKUP(H213,EQUIPAMENTOS!$B$11:$G$98,2,FALSE))</f>
        <v/>
      </c>
      <c r="J213" s="182" t="str">
        <f>IF(H213="","",VLOOKUP(H213,EQUIPAMENTOS!$B$11:$G$98,6,FALSE))</f>
        <v/>
      </c>
      <c r="K213" s="180"/>
      <c r="L213" s="181" t="str">
        <f>IF(H213="","",VLOOKUP(H213,EQUIPAMENTOS!$B$11:$G$98,6,FALSE)*K213)</f>
        <v/>
      </c>
    </row>
    <row r="214" spans="1:12" s="117" customFormat="1" ht="21" x14ac:dyDescent="0.25">
      <c r="A214" s="170"/>
      <c r="B214" s="179"/>
      <c r="C214" s="175" t="str">
        <f>IF(B214="","",VLOOKUP(B214,EQUIPAMENTOS!$B$11:$G$98,2,FALSE))</f>
        <v/>
      </c>
      <c r="D214" s="182" t="str">
        <f>IF(B214="","",VLOOKUP(B214,EQUIPAMENTOS!$B$11:$G$98,6,FALSE))</f>
        <v/>
      </c>
      <c r="E214" s="180"/>
      <c r="F214" s="181" t="str">
        <f>IF(B214="","",VLOOKUP(B214,EQUIPAMENTOS!$B$11:$G$98,6,FALSE)*E214)</f>
        <v/>
      </c>
      <c r="G214" s="120"/>
      <c r="H214" s="179"/>
      <c r="I214" s="175" t="str">
        <f>IF(H214="","",VLOOKUP(H214,EQUIPAMENTOS!$B$11:$G$98,2,FALSE))</f>
        <v/>
      </c>
      <c r="J214" s="182" t="str">
        <f>IF(H214="","",VLOOKUP(H214,EQUIPAMENTOS!$B$11:$G$98,6,FALSE))</f>
        <v/>
      </c>
      <c r="K214" s="180"/>
      <c r="L214" s="181" t="str">
        <f>IF(H214="","",VLOOKUP(H214,EQUIPAMENTOS!$B$11:$G$98,6,FALSE)*K214)</f>
        <v/>
      </c>
    </row>
    <row r="215" spans="1:12" s="117" customFormat="1" ht="21" x14ac:dyDescent="0.3">
      <c r="A215" s="170"/>
      <c r="B215" s="321" t="s">
        <v>80</v>
      </c>
      <c r="C215" s="322"/>
      <c r="D215" s="322"/>
      <c r="E215" s="323"/>
      <c r="F215" s="118">
        <f>SUM(F208:F214)</f>
        <v>0.28093434343434343</v>
      </c>
      <c r="G215" s="120"/>
      <c r="H215" s="321" t="s">
        <v>80</v>
      </c>
      <c r="I215" s="322"/>
      <c r="J215" s="322"/>
      <c r="K215" s="323"/>
      <c r="L215" s="118">
        <f>SUM(L208:L214)</f>
        <v>0</v>
      </c>
    </row>
    <row r="216" spans="1:12" s="117" customFormat="1" ht="21.75" thickBot="1" x14ac:dyDescent="0.35">
      <c r="A216" s="170"/>
      <c r="B216" s="318" t="s">
        <v>57</v>
      </c>
      <c r="C216" s="319"/>
      <c r="D216" s="319"/>
      <c r="E216" s="320"/>
      <c r="F216" s="119">
        <f>+F206+F215</f>
        <v>99.463234343434337</v>
      </c>
      <c r="G216" s="120"/>
      <c r="H216" s="318" t="s">
        <v>57</v>
      </c>
      <c r="I216" s="319"/>
      <c r="J216" s="319"/>
      <c r="K216" s="320"/>
      <c r="L216" s="119">
        <f>+L206+L215</f>
        <v>37.123300000000008</v>
      </c>
    </row>
    <row r="217" spans="1:12" s="117" customFormat="1" ht="21" x14ac:dyDescent="0.25">
      <c r="A217" s="170"/>
      <c r="G217" s="120"/>
    </row>
    <row r="218" spans="1:12" s="117" customFormat="1" ht="21.75" thickBot="1" x14ac:dyDescent="0.3">
      <c r="A218" s="170"/>
      <c r="G218" s="120"/>
    </row>
    <row r="219" spans="1:12" s="117" customFormat="1" ht="21.75" thickBot="1" x14ac:dyDescent="0.3">
      <c r="A219" s="170">
        <v>18</v>
      </c>
      <c r="B219" s="324" t="s">
        <v>331</v>
      </c>
      <c r="C219" s="325"/>
      <c r="D219" s="325"/>
      <c r="E219" s="325"/>
      <c r="F219" s="326"/>
      <c r="G219" s="120"/>
      <c r="H219" s="324" t="s">
        <v>332</v>
      </c>
      <c r="I219" s="325"/>
      <c r="J219" s="325"/>
      <c r="K219" s="325"/>
      <c r="L219" s="326"/>
    </row>
    <row r="220" spans="1:12" s="117" customFormat="1" ht="21" x14ac:dyDescent="0.25">
      <c r="A220" s="170"/>
      <c r="B220" s="172" t="s">
        <v>64</v>
      </c>
      <c r="C220" s="173" t="s">
        <v>148</v>
      </c>
      <c r="D220" s="172" t="s">
        <v>49</v>
      </c>
      <c r="E220" s="172" t="s">
        <v>53</v>
      </c>
      <c r="F220" s="174" t="s">
        <v>56</v>
      </c>
      <c r="G220" s="120"/>
      <c r="H220" s="172" t="s">
        <v>64</v>
      </c>
      <c r="I220" s="173" t="s">
        <v>148</v>
      </c>
      <c r="J220" s="172" t="s">
        <v>49</v>
      </c>
      <c r="K220" s="172" t="s">
        <v>53</v>
      </c>
      <c r="L220" s="174" t="s">
        <v>56</v>
      </c>
    </row>
    <row r="221" spans="1:12" s="117" customFormat="1" ht="21" x14ac:dyDescent="0.25">
      <c r="A221" s="170"/>
      <c r="B221" s="307"/>
      <c r="C221" s="303"/>
      <c r="D221" s="304" t="str">
        <f>IF(B221="","",VLOOKUP(B221,MP!$A$3:$G$801,7,FALSE))</f>
        <v/>
      </c>
      <c r="E221" s="305"/>
      <c r="F221" s="306" t="str">
        <f>IF(B221="","",VLOOKUP(B221,MP!$A$3:$G$801,6,FALSE)*E221)</f>
        <v/>
      </c>
      <c r="G221" s="120"/>
      <c r="H221" s="307">
        <v>7</v>
      </c>
      <c r="I221" s="303" t="str">
        <f>IF(H221="","",VLOOKUP(H221,MP!$A$3:$G$801,2,FALSE))</f>
        <v xml:space="preserve">TOUCA </v>
      </c>
      <c r="J221" s="304" t="str">
        <f>IF(H221="","",VLOOKUP(H221,MP!$A$3:$G$801,7,FALSE))</f>
        <v>UNID</v>
      </c>
      <c r="K221" s="305">
        <v>1</v>
      </c>
      <c r="L221" s="306">
        <f>IF(H221="","",VLOOKUP(H221,MP!$A$3:$G$801,6,FALSE)*K221)</f>
        <v>7.4999999999999997E-2</v>
      </c>
    </row>
    <row r="222" spans="1:12" s="117" customFormat="1" ht="21" x14ac:dyDescent="0.25">
      <c r="A222" s="170"/>
      <c r="B222" s="308">
        <v>7</v>
      </c>
      <c r="C222" s="303" t="str">
        <f>IF(B222="","",VLOOKUP(B222,MP!$A$3:$G$801,2,FALSE))</f>
        <v xml:space="preserve">TOUCA </v>
      </c>
      <c r="D222" s="304" t="str">
        <f>IF(B222="","",VLOOKUP(B222,MP!$A$3:$G$801,7,FALSE))</f>
        <v>UNID</v>
      </c>
      <c r="E222" s="305">
        <v>8</v>
      </c>
      <c r="F222" s="306">
        <f>IF(B222="","",VLOOKUP(B222,MP!$A$3:$G$801,6,FALSE)*E222)</f>
        <v>0.6</v>
      </c>
      <c r="G222" s="120"/>
      <c r="H222" s="308">
        <v>1</v>
      </c>
      <c r="I222" s="303" t="str">
        <f>IF(H222="","",VLOOKUP(H222,MP!$A$3:$G$801,2,FALSE))</f>
        <v>GAZE</v>
      </c>
      <c r="J222" s="304" t="str">
        <f>IF(H222="","",VLOOKUP(H222,MP!$A$3:$G$801,7,FALSE))</f>
        <v>UNID</v>
      </c>
      <c r="K222" s="305">
        <v>5</v>
      </c>
      <c r="L222" s="306">
        <f>IF(H222="","",VLOOKUP(H222,MP!$A$3:$G$801,6,FALSE)*K222)</f>
        <v>0.33500000000000002</v>
      </c>
    </row>
    <row r="223" spans="1:12" s="117" customFormat="1" ht="21" x14ac:dyDescent="0.25">
      <c r="A223" s="170"/>
      <c r="B223" s="308">
        <v>8</v>
      </c>
      <c r="C223" s="303" t="str">
        <f>IF(B223="","",VLOOKUP(B223,MP!$A$3:$G$801,2,FALSE))</f>
        <v xml:space="preserve">LUVA </v>
      </c>
      <c r="D223" s="304" t="str">
        <f>IF(B223="","",VLOOKUP(B223,MP!$A$3:$G$801,7,FALSE))</f>
        <v>UNID</v>
      </c>
      <c r="E223" s="305">
        <v>2</v>
      </c>
      <c r="F223" s="306">
        <f>IF(B223="","",VLOOKUP(B223,MP!$A$3:$G$801,6,FALSE)*E223)</f>
        <v>0.48</v>
      </c>
      <c r="G223" s="120"/>
      <c r="H223" s="308">
        <v>58</v>
      </c>
      <c r="I223" s="303" t="str">
        <f>IF(H223="","",VLOOKUP(H223,MP!$A$3:$G$801,2,FALSE))</f>
        <v>GEL GLICERINADO</v>
      </c>
      <c r="J223" s="304" t="str">
        <f>IF(H223="","",VLOOKUP(H223,MP!$A$3:$G$801,7,FALSE))</f>
        <v>GRAMAS</v>
      </c>
      <c r="K223" s="305">
        <v>3</v>
      </c>
      <c r="L223" s="306">
        <f>IF(H223="","",VLOOKUP(H223,MP!$A$3:$G$801,6,FALSE)*K223)</f>
        <v>0.30000000000000004</v>
      </c>
    </row>
    <row r="224" spans="1:12" s="117" customFormat="1" ht="21" x14ac:dyDescent="0.25">
      <c r="A224" s="170"/>
      <c r="B224" s="308">
        <v>9</v>
      </c>
      <c r="C224" s="303" t="str">
        <f>IF(B224="","",VLOOKUP(B224,MP!$A$3:$G$801,2,FALSE))</f>
        <v>MÁSCARA</v>
      </c>
      <c r="D224" s="304" t="str">
        <f>IF(B224="","",VLOOKUP(B224,MP!$A$3:$G$801,7,FALSE))</f>
        <v>UNID</v>
      </c>
      <c r="E224" s="305">
        <v>1</v>
      </c>
      <c r="F224" s="306">
        <f>IF(B224="","",VLOOKUP(B224,MP!$A$3:$G$801,6,FALSE)*E224)</f>
        <v>0.2</v>
      </c>
      <c r="G224" s="120"/>
      <c r="H224" s="308">
        <v>8</v>
      </c>
      <c r="I224" s="303" t="str">
        <f>IF(H224="","",VLOOKUP(H224,MP!$A$3:$G$801,2,FALSE))</f>
        <v xml:space="preserve">LUVA </v>
      </c>
      <c r="J224" s="304" t="str">
        <f>IF(H224="","",VLOOKUP(H224,MP!$A$3:$G$801,7,FALSE))</f>
        <v>UNID</v>
      </c>
      <c r="K224" s="305">
        <v>2</v>
      </c>
      <c r="L224" s="306">
        <f>IF(H224="","",VLOOKUP(H224,MP!$A$3:$G$801,6,FALSE)*K224)</f>
        <v>0.48</v>
      </c>
    </row>
    <row r="225" spans="1:12" s="117" customFormat="1" ht="21" x14ac:dyDescent="0.25">
      <c r="A225" s="170"/>
      <c r="B225" s="308">
        <v>15</v>
      </c>
      <c r="C225" s="303" t="str">
        <f>IF(B225="","",VLOOKUP(B225,MP!$A$3:$G$801,2,FALSE))</f>
        <v>AGULHA PARA INTRADERMOTERAPIA BD</v>
      </c>
      <c r="D225" s="304" t="str">
        <f>IF(B225="","",VLOOKUP(B225,MP!$A$3:$G$801,7,FALSE))</f>
        <v>UNID</v>
      </c>
      <c r="E225" s="305">
        <v>1</v>
      </c>
      <c r="F225" s="306">
        <f>IF(B225="","",VLOOKUP(B225,MP!$A$3:$G$801,6,FALSE)*E225)</f>
        <v>0.17730000000000001</v>
      </c>
      <c r="G225" s="120"/>
      <c r="H225" s="308">
        <v>9</v>
      </c>
      <c r="I225" s="303" t="str">
        <f>IF(H225="","",VLOOKUP(H225,MP!$A$3:$G$801,2,FALSE))</f>
        <v>MÁSCARA</v>
      </c>
      <c r="J225" s="304" t="str">
        <f>IF(H225="","",VLOOKUP(H225,MP!$A$3:$G$801,7,FALSE))</f>
        <v>UNID</v>
      </c>
      <c r="K225" s="305">
        <v>1</v>
      </c>
      <c r="L225" s="306">
        <f>IF(H225="","",VLOOKUP(H225,MP!$A$3:$G$801,6,FALSE)*K225)</f>
        <v>0.2</v>
      </c>
    </row>
    <row r="226" spans="1:12" s="117" customFormat="1" ht="21" x14ac:dyDescent="0.25">
      <c r="A226" s="170"/>
      <c r="B226" s="308">
        <v>18</v>
      </c>
      <c r="C226" s="303" t="str">
        <f>IF(B226="","",VLOOKUP(B226,MP!$A$3:$G$801,2,FALSE))</f>
        <v xml:space="preserve">SERINGA DE 3 ML </v>
      </c>
      <c r="D226" s="304" t="str">
        <f>IF(B226="","",VLOOKUP(B226,MP!$A$3:$G$801,7,FALSE))</f>
        <v>UNID</v>
      </c>
      <c r="E226" s="305">
        <v>1</v>
      </c>
      <c r="F226" s="306">
        <f>IF(B226="","",VLOOKUP(B226,MP!$A$3:$G$801,6,FALSE)*E226)</f>
        <v>0.18719999999999998</v>
      </c>
      <c r="G226" s="120"/>
      <c r="H226" s="308">
        <v>5</v>
      </c>
      <c r="I226" s="303" t="str">
        <f>IF(H226="","",VLOOKUP(H226,MP!$A$3:$G$801,2,FALSE))</f>
        <v xml:space="preserve">CLOREXIDINA </v>
      </c>
      <c r="J226" s="304" t="str">
        <f>IF(H226="","",VLOOKUP(H226,MP!$A$3:$G$801,7,FALSE))</f>
        <v>ML</v>
      </c>
      <c r="K226" s="305">
        <v>4</v>
      </c>
      <c r="L226" s="306">
        <f>IF(H226="","",VLOOKUP(H226,MP!$A$3:$G$801,6,FALSE)*K226)</f>
        <v>0.15</v>
      </c>
    </row>
    <row r="227" spans="1:12" s="117" customFormat="1" ht="21" x14ac:dyDescent="0.25">
      <c r="A227" s="170"/>
      <c r="B227" s="308">
        <v>20</v>
      </c>
      <c r="C227" s="303" t="str">
        <f>IF(B227="","",VLOOKUP(B227,MP!$A$3:$G$801,2,FALSE))</f>
        <v xml:space="preserve">PAPEL TOALHA </v>
      </c>
      <c r="D227" s="304" t="str">
        <f>IF(B227="","",VLOOKUP(B227,MP!$A$3:$G$801,7,FALSE))</f>
        <v>PCTE</v>
      </c>
      <c r="E227" s="305">
        <v>15</v>
      </c>
      <c r="F227" s="306">
        <f>IF(B227="","",VLOOKUP(B227,MP!$A$3:$G$801,6,FALSE)*E227)</f>
        <v>0.36</v>
      </c>
      <c r="G227" s="120"/>
      <c r="H227" s="308">
        <v>73</v>
      </c>
      <c r="I227" s="303" t="str">
        <f>IF(H227="","",VLOOKUP(H227,MP!$A$3:$G$801,2,FALSE))</f>
        <v>PHD TERAPIA INTIMA</v>
      </c>
      <c r="J227" s="304" t="str">
        <f>IF(H227="","",VLOOKUP(H227,MP!$A$3:$G$801,7,FALSE))</f>
        <v>ML</v>
      </c>
      <c r="K227" s="305">
        <v>2</v>
      </c>
      <c r="L227" s="306">
        <f>IF(H227="","",VLOOKUP(H227,MP!$A$3:$G$801,6,FALSE)*K227)</f>
        <v>7.333333333333333</v>
      </c>
    </row>
    <row r="228" spans="1:12" s="117" customFormat="1" ht="21" x14ac:dyDescent="0.25">
      <c r="A228" s="170"/>
      <c r="B228" s="308">
        <v>51</v>
      </c>
      <c r="C228" s="303" t="str">
        <f>IF(B228="","",VLOOKUP(B228,MP!$A$3:$G$801,2,FALSE))</f>
        <v>ENZIMA M5-LG</v>
      </c>
      <c r="D228" s="304" t="str">
        <f>IF(B228="","",VLOOKUP(B228,MP!$A$3:$G$801,7,FALSE))</f>
        <v>UNID</v>
      </c>
      <c r="E228" s="305">
        <v>1</v>
      </c>
      <c r="F228" s="306">
        <f>IF(B228="","",VLOOKUP(B228,MP!$A$3:$G$801,6,FALSE)*E228)</f>
        <v>42.1</v>
      </c>
      <c r="G228" s="120"/>
      <c r="H228" s="308">
        <v>21</v>
      </c>
      <c r="I228" s="303" t="str">
        <f>IF(H228="","",VLOOKUP(H228,MP!$A$3:$G$801,2,FALSE))</f>
        <v xml:space="preserve">PAPEL LENÇOL </v>
      </c>
      <c r="J228" s="304" t="str">
        <f>IF(H228="","",VLOOKUP(H228,MP!$A$3:$G$801,7,FALSE))</f>
        <v>CM</v>
      </c>
      <c r="K228" s="305">
        <v>200</v>
      </c>
      <c r="L228" s="306">
        <f>IF(H228="","",VLOOKUP(H228,MP!$A$3:$G$801,6,FALSE)*K228)</f>
        <v>0.6</v>
      </c>
    </row>
    <row r="229" spans="1:12" s="117" customFormat="1" ht="21" x14ac:dyDescent="0.25">
      <c r="A229" s="170"/>
      <c r="B229" s="308">
        <v>14</v>
      </c>
      <c r="C229" s="303" t="str">
        <f>IF(B229="","",VLOOKUP(B229,MP!$A$3:$G$801,2,FALSE))</f>
        <v xml:space="preserve">AGULHA PARA MISTURA DE FARMACO </v>
      </c>
      <c r="D229" s="304" t="str">
        <f>IF(B229="","",VLOOKUP(B229,MP!$A$3:$G$801,7,FALSE))</f>
        <v>UNID</v>
      </c>
      <c r="E229" s="305">
        <v>1</v>
      </c>
      <c r="F229" s="306">
        <f>IF(B229="","",VLOOKUP(B229,MP!$A$3:$G$801,6,FALSE)*E229)</f>
        <v>0.23600000000000002</v>
      </c>
      <c r="G229" s="120"/>
      <c r="H229" s="178"/>
      <c r="I229" s="175" t="str">
        <f>IF(H229="","",VLOOKUP(H229,MP!$A$3:$G$801,2,FALSE))</f>
        <v/>
      </c>
      <c r="J229" s="176" t="str">
        <f>IF(H229="","",VLOOKUP(H229,MP!$A$3:$G$801,7,FALSE))</f>
        <v/>
      </c>
      <c r="K229" s="180"/>
      <c r="L229" s="181" t="str">
        <f>IF(H229="","",VLOOKUP(H229,MP!$A$3:$G$801,6,FALSE)*K229)</f>
        <v/>
      </c>
    </row>
    <row r="230" spans="1:12" s="117" customFormat="1" ht="21" x14ac:dyDescent="0.25">
      <c r="A230" s="170"/>
      <c r="B230" s="308">
        <v>5</v>
      </c>
      <c r="C230" s="303" t="str">
        <f>IF(B230="","",VLOOKUP(B230,MP!$A$3:$G$801,2,FALSE))</f>
        <v xml:space="preserve">CLOREXIDINA </v>
      </c>
      <c r="D230" s="304" t="str">
        <f>IF(B230="","",VLOOKUP(B230,MP!$A$3:$G$801,7,FALSE))</f>
        <v>ML</v>
      </c>
      <c r="E230" s="305">
        <v>5</v>
      </c>
      <c r="F230" s="306"/>
      <c r="G230" s="120"/>
      <c r="H230" s="178"/>
      <c r="I230" s="175" t="str">
        <f>IF(H230="","",VLOOKUP(H230,MP!$A$3:$G$801,2,FALSE))</f>
        <v/>
      </c>
      <c r="J230" s="176" t="str">
        <f>IF(H230="","",VLOOKUP(H230,MP!$A$3:$G$801,7,FALSE))</f>
        <v/>
      </c>
      <c r="K230" s="180"/>
      <c r="L230" s="181" t="str">
        <f>IF(H230="","",VLOOKUP(H230,MP!$A$3:$G$801,6,FALSE)*K230)</f>
        <v/>
      </c>
    </row>
    <row r="231" spans="1:12" s="117" customFormat="1" ht="21" x14ac:dyDescent="0.25">
      <c r="A231" s="170"/>
      <c r="B231" s="308">
        <v>21</v>
      </c>
      <c r="C231" s="303" t="str">
        <f>IF(B231="","",VLOOKUP(B231,MP!$A$3:$G$801,2,FALSE))</f>
        <v xml:space="preserve">PAPEL LENÇOL </v>
      </c>
      <c r="D231" s="304" t="str">
        <f>IF(B231="","",VLOOKUP(B231,MP!$A$3:$G$801,7,FALSE))</f>
        <v>CM</v>
      </c>
      <c r="E231" s="305">
        <v>200</v>
      </c>
      <c r="F231" s="306">
        <f>IF(B231="","",VLOOKUP(B231,MP!$A$3:$G$801,6,FALSE)*E231)</f>
        <v>0.6</v>
      </c>
      <c r="G231" s="120"/>
      <c r="H231" s="178"/>
      <c r="I231" s="175" t="str">
        <f>IF(H231="","",VLOOKUP(H231,MP!$A$3:$G$801,2,FALSE))</f>
        <v/>
      </c>
      <c r="J231" s="176" t="str">
        <f>IF(H231="","",VLOOKUP(H231,MP!$A$3:$G$801,7,FALSE))</f>
        <v/>
      </c>
      <c r="K231" s="180"/>
      <c r="L231" s="181" t="str">
        <f>IF(H231="","",VLOOKUP(H231,MP!$A$3:$G$801,6,FALSE)*K231)</f>
        <v/>
      </c>
    </row>
    <row r="232" spans="1:12" s="117" customFormat="1" ht="21" x14ac:dyDescent="0.25">
      <c r="A232" s="170"/>
      <c r="B232" s="179"/>
      <c r="C232" s="175" t="str">
        <f>IF(B232="","",VLOOKUP(B232,MP!$A$3:$G$801,2,FALSE))</f>
        <v/>
      </c>
      <c r="D232" s="176" t="str">
        <f>IF(B232="","",VLOOKUP(B232,MP!$A$3:$G$801,7,FALSE))</f>
        <v/>
      </c>
      <c r="E232" s="180"/>
      <c r="F232" s="181" t="str">
        <f>IF(B232="","",VLOOKUP(B232,MP!$A$3:$G$801,6,FALSE)*E232)</f>
        <v/>
      </c>
      <c r="G232" s="120"/>
      <c r="H232" s="179"/>
      <c r="I232" s="175" t="str">
        <f>IF(H232="","",VLOOKUP(H232,MP!$A$3:$G$801,2,FALSE))</f>
        <v/>
      </c>
      <c r="J232" s="176" t="str">
        <f>IF(H232="","",VLOOKUP(H232,MP!$A$3:$G$801,7,FALSE))</f>
        <v/>
      </c>
      <c r="K232" s="180"/>
      <c r="L232" s="181" t="str">
        <f>IF(H232="","",VLOOKUP(H232,MP!$A$3:$G$801,6,FALSE)*K232)</f>
        <v/>
      </c>
    </row>
    <row r="233" spans="1:12" s="117" customFormat="1" ht="21" x14ac:dyDescent="0.25">
      <c r="A233" s="170"/>
      <c r="B233" s="179"/>
      <c r="C233" s="175" t="str">
        <f>IF(B233="","",VLOOKUP(B233,MP!$A$3:$G$801,2,FALSE))</f>
        <v/>
      </c>
      <c r="D233" s="176" t="str">
        <f>IF(B233="","",VLOOKUP(B233,MP!$A$3:$G$801,7,FALSE))</f>
        <v/>
      </c>
      <c r="E233" s="180"/>
      <c r="F233" s="181" t="str">
        <f>IF(B233="","",VLOOKUP(B233,MP!$A$3:$G$801,6,FALSE)*E233)</f>
        <v/>
      </c>
      <c r="G233" s="120"/>
      <c r="H233" s="179"/>
      <c r="I233" s="175" t="str">
        <f>IF(H233="","",VLOOKUP(H233,MP!$A$3:$G$801,2,FALSE))</f>
        <v/>
      </c>
      <c r="J233" s="176" t="str">
        <f>IF(H233="","",VLOOKUP(H233,MP!$A$3:$G$801,7,FALSE))</f>
        <v/>
      </c>
      <c r="K233" s="180"/>
      <c r="L233" s="181" t="str">
        <f>IF(H233="","",VLOOKUP(H233,MP!$A$3:$G$801,6,FALSE)*K233)</f>
        <v/>
      </c>
    </row>
    <row r="234" spans="1:12" s="117" customFormat="1" ht="21" x14ac:dyDescent="0.25">
      <c r="A234" s="170"/>
      <c r="B234" s="179"/>
      <c r="C234" s="175" t="str">
        <f>IF(B234="","",VLOOKUP(B234,MP!$A$3:$G$801,2,FALSE))</f>
        <v/>
      </c>
      <c r="D234" s="176" t="str">
        <f>IF(B234="","",VLOOKUP(B234,MP!$A$3:$G$801,7,FALSE))</f>
        <v/>
      </c>
      <c r="E234" s="180"/>
      <c r="F234" s="181" t="str">
        <f>IF(B234="","",VLOOKUP(B234,MP!$A$3:$G$801,6,FALSE)*E234)</f>
        <v/>
      </c>
      <c r="G234" s="120"/>
      <c r="H234" s="179"/>
      <c r="I234" s="175" t="str">
        <f>IF(H234="","",VLOOKUP(H234,MP!$A$3:$G$801,2,FALSE))</f>
        <v/>
      </c>
      <c r="J234" s="176" t="str">
        <f>IF(H234="","",VLOOKUP(H234,MP!$A$3:$G$801,7,FALSE))</f>
        <v/>
      </c>
      <c r="K234" s="180"/>
      <c r="L234" s="181" t="str">
        <f>IF(H234="","",VLOOKUP(H234,MP!$A$3:$G$801,6,FALSE)*K234)</f>
        <v/>
      </c>
    </row>
    <row r="235" spans="1:12" s="117" customFormat="1" ht="21" x14ac:dyDescent="0.25">
      <c r="A235" s="170"/>
      <c r="B235" s="179"/>
      <c r="C235" s="175" t="str">
        <f>IF(B235="","",VLOOKUP(B235,MP!$A$3:$G$801,2,FALSE))</f>
        <v/>
      </c>
      <c r="D235" s="176" t="str">
        <f>IF(B235="","",VLOOKUP(B235,MP!$A$3:$G$801,7,FALSE))</f>
        <v/>
      </c>
      <c r="E235" s="180"/>
      <c r="F235" s="181" t="str">
        <f>IF(B235="","",VLOOKUP(B235,MP!$A$3:$G$801,6,FALSE)*E235)</f>
        <v/>
      </c>
      <c r="G235" s="120"/>
      <c r="H235" s="179"/>
      <c r="I235" s="175" t="str">
        <f>IF(H235="","",VLOOKUP(H235,MP!$A$3:$G$801,2,FALSE))</f>
        <v/>
      </c>
      <c r="J235" s="176" t="str">
        <f>IF(H235="","",VLOOKUP(H235,MP!$A$3:$G$801,7,FALSE))</f>
        <v/>
      </c>
      <c r="K235" s="180"/>
      <c r="L235" s="181" t="str">
        <f>IF(H235="","",VLOOKUP(H235,MP!$A$3:$G$801,6,FALSE)*K235)</f>
        <v/>
      </c>
    </row>
    <row r="236" spans="1:12" s="117" customFormat="1" ht="21" x14ac:dyDescent="0.3">
      <c r="A236" s="170"/>
      <c r="B236" s="321" t="s">
        <v>58</v>
      </c>
      <c r="C236" s="322"/>
      <c r="D236" s="322"/>
      <c r="E236" s="323"/>
      <c r="F236" s="183">
        <f>SUM(F221:F235)</f>
        <v>44.9405</v>
      </c>
      <c r="G236" s="120"/>
      <c r="H236" s="321" t="s">
        <v>58</v>
      </c>
      <c r="I236" s="322"/>
      <c r="J236" s="322"/>
      <c r="K236" s="323"/>
      <c r="L236" s="183">
        <f>SUM(L221:L235)</f>
        <v>9.4733333333333327</v>
      </c>
    </row>
    <row r="237" spans="1:12" s="117" customFormat="1" ht="21" x14ac:dyDescent="0.25">
      <c r="A237" s="170"/>
      <c r="B237" s="172" t="s">
        <v>64</v>
      </c>
      <c r="C237" s="173" t="s">
        <v>149</v>
      </c>
      <c r="D237" s="173" t="s">
        <v>89</v>
      </c>
      <c r="E237" s="173" t="s">
        <v>150</v>
      </c>
      <c r="F237" s="174" t="s">
        <v>56</v>
      </c>
      <c r="G237" s="120"/>
      <c r="H237" s="172" t="s">
        <v>64</v>
      </c>
      <c r="I237" s="173" t="s">
        <v>149</v>
      </c>
      <c r="J237" s="173" t="s">
        <v>89</v>
      </c>
      <c r="K237" s="173" t="s">
        <v>150</v>
      </c>
      <c r="L237" s="174" t="s">
        <v>56</v>
      </c>
    </row>
    <row r="238" spans="1:12" s="117" customFormat="1" ht="21" x14ac:dyDescent="0.25">
      <c r="A238" s="170"/>
      <c r="B238" s="179"/>
      <c r="C238" s="175" t="str">
        <f>IF(B238="","",VLOOKUP(B238,EQUIPAMENTOS!$B$11:$G$98,2,FALSE))</f>
        <v/>
      </c>
      <c r="D238" s="182" t="str">
        <f>IF(B238="","",VLOOKUP(B238,EQUIPAMENTOS!$B$11:$G$98,6,FALSE))</f>
        <v/>
      </c>
      <c r="E238" s="180"/>
      <c r="F238" s="181" t="str">
        <f>IF(B238="","",VLOOKUP(B238,EQUIPAMENTOS!$B$11:$G$98,6,FALSE)*E238)</f>
        <v/>
      </c>
      <c r="G238" s="120"/>
      <c r="H238" s="179">
        <v>12</v>
      </c>
      <c r="I238" s="175" t="str">
        <f>IF(H238="","",VLOOKUP(H238,EQUIPAMENTOS!$B$11:$G$98,2,FALSE))</f>
        <v>AUTOCLAVE DIGITAL</v>
      </c>
      <c r="J238" s="182">
        <f>IF(H238="","",VLOOKUP(H238,EQUIPAMENTOS!$B$11:$G$98,6,FALSE))</f>
        <v>4.4018308080808078E-3</v>
      </c>
      <c r="K238" s="180">
        <v>5</v>
      </c>
      <c r="L238" s="181">
        <f>IF(H238="","",VLOOKUP(H238,EQUIPAMENTOS!$B$11:$G$98,6,FALSE)*K238)</f>
        <v>2.2009154040404037E-2</v>
      </c>
    </row>
    <row r="239" spans="1:12" s="117" customFormat="1" ht="21" x14ac:dyDescent="0.25">
      <c r="A239" s="170"/>
      <c r="B239" s="179"/>
      <c r="C239" s="175" t="str">
        <f>IF(B239="","",VLOOKUP(B239,EQUIPAMENTOS!$B$11:$G$98,2,FALSE))</f>
        <v/>
      </c>
      <c r="D239" s="182" t="str">
        <f>IF(B239="","",VLOOKUP(B239,EQUIPAMENTOS!$B$11:$G$98,6,FALSE))</f>
        <v/>
      </c>
      <c r="E239" s="180"/>
      <c r="F239" s="181" t="str">
        <f>IF(B239="","",VLOOKUP(B239,EQUIPAMENTOS!$B$11:$G$98,6,FALSE)*E239)</f>
        <v/>
      </c>
      <c r="G239" s="120"/>
      <c r="H239" s="179"/>
      <c r="I239" s="175" t="str">
        <f>IF(H239="","",VLOOKUP(H239,EQUIPAMENTOS!$B$11:$G$98,2,FALSE))</f>
        <v/>
      </c>
      <c r="J239" s="182" t="str">
        <f>IF(H239="","",VLOOKUP(H239,EQUIPAMENTOS!$B$11:$G$98,6,FALSE))</f>
        <v/>
      </c>
      <c r="K239" s="180"/>
      <c r="L239" s="181" t="str">
        <f>IF(H239="","",VLOOKUP(H239,EQUIPAMENTOS!$B$11:$G$98,6,FALSE)*K239)</f>
        <v/>
      </c>
    </row>
    <row r="240" spans="1:12" s="117" customFormat="1" ht="21" x14ac:dyDescent="0.25">
      <c r="A240" s="170"/>
      <c r="B240" s="179"/>
      <c r="C240" s="175" t="str">
        <f>IF(B240="","",VLOOKUP(B240,EQUIPAMENTOS!$B$11:$G$98,2,FALSE))</f>
        <v/>
      </c>
      <c r="D240" s="182" t="str">
        <f>IF(B240="","",VLOOKUP(B240,EQUIPAMENTOS!$B$11:$G$98,6,FALSE))</f>
        <v/>
      </c>
      <c r="E240" s="180"/>
      <c r="F240" s="181" t="str">
        <f>IF(B240="","",VLOOKUP(B240,EQUIPAMENTOS!$B$11:$G$98,6,FALSE)*E240)</f>
        <v/>
      </c>
      <c r="G240" s="120"/>
      <c r="H240" s="179"/>
      <c r="I240" s="175" t="str">
        <f>IF(H240="","",VLOOKUP(H240,EQUIPAMENTOS!$B$11:$G$98,2,FALSE))</f>
        <v/>
      </c>
      <c r="J240" s="182" t="str">
        <f>IF(H240="","",VLOOKUP(H240,EQUIPAMENTOS!$B$11:$G$98,6,FALSE))</f>
        <v/>
      </c>
      <c r="K240" s="180"/>
      <c r="L240" s="181" t="str">
        <f>IF(H240="","",VLOOKUP(H240,EQUIPAMENTOS!$B$11:$G$98,6,FALSE)*K240)</f>
        <v/>
      </c>
    </row>
    <row r="241" spans="1:12" s="117" customFormat="1" ht="21" x14ac:dyDescent="0.25">
      <c r="A241" s="170"/>
      <c r="B241" s="179"/>
      <c r="C241" s="175" t="str">
        <f>IF(B241="","",VLOOKUP(B241,EQUIPAMENTOS!$B$11:$G$98,2,FALSE))</f>
        <v/>
      </c>
      <c r="D241" s="182" t="str">
        <f>IF(B241="","",VLOOKUP(B241,EQUIPAMENTOS!$B$11:$G$98,6,FALSE))</f>
        <v/>
      </c>
      <c r="E241" s="180"/>
      <c r="F241" s="181" t="str">
        <f>IF(B241="","",VLOOKUP(B241,EQUIPAMENTOS!$B$11:$G$98,6,FALSE)*E241)</f>
        <v/>
      </c>
      <c r="G241" s="120"/>
      <c r="H241" s="179"/>
      <c r="I241" s="175" t="str">
        <f>IF(H241="","",VLOOKUP(H241,EQUIPAMENTOS!$B$11:$G$98,2,FALSE))</f>
        <v/>
      </c>
      <c r="J241" s="182" t="str">
        <f>IF(H241="","",VLOOKUP(H241,EQUIPAMENTOS!$B$11:$G$98,6,FALSE))</f>
        <v/>
      </c>
      <c r="K241" s="180"/>
      <c r="L241" s="181" t="str">
        <f>IF(H241="","",VLOOKUP(H241,EQUIPAMENTOS!$B$11:$G$98,6,FALSE)*K241)</f>
        <v/>
      </c>
    </row>
    <row r="242" spans="1:12" s="117" customFormat="1" ht="21" x14ac:dyDescent="0.25">
      <c r="A242" s="170"/>
      <c r="B242" s="179"/>
      <c r="C242" s="175" t="str">
        <f>IF(B242="","",VLOOKUP(B242,EQUIPAMENTOS!$B$11:$G$98,2,FALSE))</f>
        <v/>
      </c>
      <c r="D242" s="182" t="str">
        <f>IF(B242="","",VLOOKUP(B242,EQUIPAMENTOS!$B$11:$G$98,6,FALSE))</f>
        <v/>
      </c>
      <c r="E242" s="180"/>
      <c r="F242" s="181" t="str">
        <f>IF(B242="","",VLOOKUP(B242,EQUIPAMENTOS!$B$11:$G$98,6,FALSE)*E242)</f>
        <v/>
      </c>
      <c r="G242" s="120"/>
      <c r="H242" s="179"/>
      <c r="I242" s="175" t="str">
        <f>IF(H242="","",VLOOKUP(H242,EQUIPAMENTOS!$B$11:$G$98,2,FALSE))</f>
        <v/>
      </c>
      <c r="J242" s="182" t="str">
        <f>IF(H242="","",VLOOKUP(H242,EQUIPAMENTOS!$B$11:$G$98,6,FALSE))</f>
        <v/>
      </c>
      <c r="K242" s="180"/>
      <c r="L242" s="181" t="str">
        <f>IF(H242="","",VLOOKUP(H242,EQUIPAMENTOS!$B$11:$G$98,6,FALSE)*K242)</f>
        <v/>
      </c>
    </row>
    <row r="243" spans="1:12" s="117" customFormat="1" ht="21" x14ac:dyDescent="0.25">
      <c r="A243" s="170"/>
      <c r="B243" s="179"/>
      <c r="C243" s="175" t="str">
        <f>IF(B243="","",VLOOKUP(B243,EQUIPAMENTOS!$B$11:$G$98,2,FALSE))</f>
        <v/>
      </c>
      <c r="D243" s="182" t="str">
        <f>IF(B243="","",VLOOKUP(B243,EQUIPAMENTOS!$B$11:$G$98,6,FALSE))</f>
        <v/>
      </c>
      <c r="E243" s="180"/>
      <c r="F243" s="181" t="str">
        <f>IF(B243="","",VLOOKUP(B243,EQUIPAMENTOS!$B$11:$G$98,6,FALSE)*E243)</f>
        <v/>
      </c>
      <c r="G243" s="120"/>
      <c r="H243" s="179"/>
      <c r="I243" s="175" t="str">
        <f>IF(H243="","",VLOOKUP(H243,EQUIPAMENTOS!$B$11:$G$98,2,FALSE))</f>
        <v/>
      </c>
      <c r="J243" s="182" t="str">
        <f>IF(H243="","",VLOOKUP(H243,EQUIPAMENTOS!$B$11:$G$98,6,FALSE))</f>
        <v/>
      </c>
      <c r="K243" s="180"/>
      <c r="L243" s="181" t="str">
        <f>IF(H243="","",VLOOKUP(H243,EQUIPAMENTOS!$B$11:$G$98,6,FALSE)*K243)</f>
        <v/>
      </c>
    </row>
    <row r="244" spans="1:12" s="117" customFormat="1" ht="21" x14ac:dyDescent="0.25">
      <c r="A244" s="170"/>
      <c r="B244" s="179"/>
      <c r="C244" s="175" t="str">
        <f>IF(B244="","",VLOOKUP(B244,EQUIPAMENTOS!$B$11:$G$98,2,FALSE))</f>
        <v/>
      </c>
      <c r="D244" s="182" t="str">
        <f>IF(B244="","",VLOOKUP(B244,EQUIPAMENTOS!$B$11:$G$98,6,FALSE))</f>
        <v/>
      </c>
      <c r="E244" s="180"/>
      <c r="F244" s="181" t="str">
        <f>IF(B244="","",VLOOKUP(B244,EQUIPAMENTOS!$B$11:$G$98,6,FALSE)*E244)</f>
        <v/>
      </c>
      <c r="G244" s="120"/>
      <c r="H244" s="179"/>
      <c r="I244" s="175" t="str">
        <f>IF(H244="","",VLOOKUP(H244,EQUIPAMENTOS!$B$11:$G$98,2,FALSE))</f>
        <v/>
      </c>
      <c r="J244" s="182" t="str">
        <f>IF(H244="","",VLOOKUP(H244,EQUIPAMENTOS!$B$11:$G$98,6,FALSE))</f>
        <v/>
      </c>
      <c r="K244" s="180"/>
      <c r="L244" s="181" t="str">
        <f>IF(H244="","",VLOOKUP(H244,EQUIPAMENTOS!$B$11:$G$98,6,FALSE)*K244)</f>
        <v/>
      </c>
    </row>
    <row r="245" spans="1:12" s="117" customFormat="1" ht="21" x14ac:dyDescent="0.3">
      <c r="A245" s="170"/>
      <c r="B245" s="321" t="s">
        <v>80</v>
      </c>
      <c r="C245" s="322"/>
      <c r="D245" s="322"/>
      <c r="E245" s="323"/>
      <c r="F245" s="118">
        <f>SUM(F238:F244)</f>
        <v>0</v>
      </c>
      <c r="G245" s="120"/>
      <c r="H245" s="321" t="s">
        <v>80</v>
      </c>
      <c r="I245" s="322"/>
      <c r="J245" s="322"/>
      <c r="K245" s="323"/>
      <c r="L245" s="118">
        <f>SUM(L238:L244)</f>
        <v>2.2009154040404037E-2</v>
      </c>
    </row>
    <row r="246" spans="1:12" s="117" customFormat="1" ht="21.75" thickBot="1" x14ac:dyDescent="0.35">
      <c r="A246" s="170"/>
      <c r="B246" s="318" t="s">
        <v>57</v>
      </c>
      <c r="C246" s="319"/>
      <c r="D246" s="319"/>
      <c r="E246" s="320"/>
      <c r="F246" s="119">
        <f>+F236+F245</f>
        <v>44.9405</v>
      </c>
      <c r="G246" s="120"/>
      <c r="H246" s="318" t="s">
        <v>57</v>
      </c>
      <c r="I246" s="319"/>
      <c r="J246" s="319"/>
      <c r="K246" s="320"/>
      <c r="L246" s="119">
        <f>+L236+L245</f>
        <v>9.4953424873737369</v>
      </c>
    </row>
    <row r="247" spans="1:12" s="117" customFormat="1" ht="21" x14ac:dyDescent="0.25">
      <c r="A247" s="170"/>
      <c r="G247" s="120"/>
    </row>
    <row r="248" spans="1:12" s="117" customFormat="1" ht="21.75" thickBot="1" x14ac:dyDescent="0.3">
      <c r="A248" s="170"/>
      <c r="G248" s="120"/>
    </row>
    <row r="249" spans="1:12" s="117" customFormat="1" ht="21.75" thickBot="1" x14ac:dyDescent="0.3">
      <c r="A249" s="170">
        <v>19</v>
      </c>
      <c r="B249" s="324" t="s">
        <v>188</v>
      </c>
      <c r="C249" s="325"/>
      <c r="D249" s="325"/>
      <c r="E249" s="325"/>
      <c r="F249" s="326"/>
      <c r="G249" s="120"/>
      <c r="H249" s="324" t="s">
        <v>301</v>
      </c>
      <c r="I249" s="325"/>
      <c r="J249" s="325"/>
      <c r="K249" s="325"/>
      <c r="L249" s="326"/>
    </row>
    <row r="250" spans="1:12" s="117" customFormat="1" ht="21" x14ac:dyDescent="0.25">
      <c r="A250" s="170"/>
      <c r="B250" s="172" t="s">
        <v>64</v>
      </c>
      <c r="C250" s="173" t="s">
        <v>148</v>
      </c>
      <c r="D250" s="172" t="s">
        <v>49</v>
      </c>
      <c r="E250" s="172" t="s">
        <v>53</v>
      </c>
      <c r="F250" s="174" t="s">
        <v>56</v>
      </c>
      <c r="G250" s="120"/>
      <c r="H250" s="172" t="s">
        <v>64</v>
      </c>
      <c r="I250" s="173" t="s">
        <v>148</v>
      </c>
      <c r="J250" s="172" t="s">
        <v>49</v>
      </c>
      <c r="K250" s="172" t="s">
        <v>53</v>
      </c>
      <c r="L250" s="174" t="s">
        <v>56</v>
      </c>
    </row>
    <row r="251" spans="1:12" s="117" customFormat="1" ht="21" x14ac:dyDescent="0.25">
      <c r="A251" s="170"/>
      <c r="B251" s="307">
        <v>20</v>
      </c>
      <c r="C251" s="303" t="str">
        <f>IF(B251="","",VLOOKUP(B251,MP!$A$3:$G$801,2,FALSE))</f>
        <v xml:space="preserve">PAPEL TOALHA </v>
      </c>
      <c r="D251" s="304" t="str">
        <f>IF(B251="","",VLOOKUP(B251,MP!$A$3:$G$801,7,FALSE))</f>
        <v>PCTE</v>
      </c>
      <c r="E251" s="305">
        <v>1</v>
      </c>
      <c r="F251" s="306">
        <f>IF(B251="","",VLOOKUP(B251,MP!$A$3:$G$801,6,FALSE)*E251)</f>
        <v>2.4E-2</v>
      </c>
      <c r="G251" s="120"/>
      <c r="H251" s="307">
        <v>7</v>
      </c>
      <c r="I251" s="303" t="str">
        <f>IF(H251="","",VLOOKUP(H251,MP!$A$3:$G$801,2,FALSE))</f>
        <v xml:space="preserve">TOUCA </v>
      </c>
      <c r="J251" s="304" t="str">
        <f>IF(H251="","",VLOOKUP(H251,MP!$A$3:$G$801,7,FALSE))</f>
        <v>UNID</v>
      </c>
      <c r="K251" s="305">
        <v>1</v>
      </c>
      <c r="L251" s="306">
        <f>IF(H251="","",VLOOKUP(H251,MP!$A$3:$G$801,6,FALSE)*K251)</f>
        <v>7.4999999999999997E-2</v>
      </c>
    </row>
    <row r="252" spans="1:12" s="117" customFormat="1" ht="21" x14ac:dyDescent="0.25">
      <c r="A252" s="170"/>
      <c r="B252" s="308">
        <v>21</v>
      </c>
      <c r="C252" s="303" t="str">
        <f>IF(B252="","",VLOOKUP(B252,MP!$A$3:$G$801,2,FALSE))</f>
        <v xml:space="preserve">PAPEL LENÇOL </v>
      </c>
      <c r="D252" s="304" t="str">
        <f>IF(B252="","",VLOOKUP(B252,MP!$A$3:$G$801,7,FALSE))</f>
        <v>CM</v>
      </c>
      <c r="E252" s="305">
        <v>200</v>
      </c>
      <c r="F252" s="306">
        <f>IF(B252="","",VLOOKUP(B252,MP!$A$3:$G$801,6,FALSE)*E252)</f>
        <v>0.6</v>
      </c>
      <c r="G252" s="120"/>
      <c r="H252" s="308">
        <v>4</v>
      </c>
      <c r="I252" s="303" t="str">
        <f>IF(H252="","",VLOOKUP(H252,MP!$A$3:$G$801,2,FALSE))</f>
        <v xml:space="preserve">GEL ULTRASSOM </v>
      </c>
      <c r="J252" s="304" t="str">
        <f>IF(H252="","",VLOOKUP(H252,MP!$A$3:$G$801,7,FALSE))</f>
        <v>GRAMAS</v>
      </c>
      <c r="K252" s="305">
        <v>5</v>
      </c>
      <c r="L252" s="306">
        <f>IF(H252="","",VLOOKUP(H252,MP!$A$3:$G$801,6,FALSE)*K252)</f>
        <v>2.3999999999999997E-2</v>
      </c>
    </row>
    <row r="253" spans="1:12" s="117" customFormat="1" ht="21" x14ac:dyDescent="0.25">
      <c r="A253" s="170"/>
      <c r="B253" s="308">
        <v>1</v>
      </c>
      <c r="C253" s="303" t="str">
        <f>IF(B253="","",VLOOKUP(B253,MP!$A$3:$G$801,2,FALSE))</f>
        <v>GAZE</v>
      </c>
      <c r="D253" s="304" t="str">
        <f>IF(B253="","",VLOOKUP(B253,MP!$A$3:$G$801,7,FALSE))</f>
        <v>UNID</v>
      </c>
      <c r="E253" s="305">
        <v>5</v>
      </c>
      <c r="F253" s="306">
        <f>IF(B253="","",VLOOKUP(B253,MP!$A$3:$G$801,6,FALSE)*E253)</f>
        <v>0.33500000000000002</v>
      </c>
      <c r="G253" s="120"/>
      <c r="H253" s="308">
        <v>9</v>
      </c>
      <c r="I253" s="303" t="str">
        <f>IF(H253="","",VLOOKUP(H253,MP!$A$3:$G$801,2,FALSE))</f>
        <v>MÁSCARA</v>
      </c>
      <c r="J253" s="304" t="str">
        <f>IF(H253="","",VLOOKUP(H253,MP!$A$3:$G$801,7,FALSE))</f>
        <v>UNID</v>
      </c>
      <c r="K253" s="305">
        <v>8</v>
      </c>
      <c r="L253" s="306">
        <f>IF(H253="","",VLOOKUP(H253,MP!$A$3:$G$801,6,FALSE)*K253)</f>
        <v>1.6</v>
      </c>
    </row>
    <row r="254" spans="1:12" s="117" customFormat="1" ht="21" x14ac:dyDescent="0.25">
      <c r="A254" s="170"/>
      <c r="B254" s="308">
        <v>5</v>
      </c>
      <c r="C254" s="303" t="str">
        <f>IF(B254="","",VLOOKUP(B254,MP!$A$3:$G$801,2,FALSE))</f>
        <v xml:space="preserve">CLOREXIDINA </v>
      </c>
      <c r="D254" s="304" t="str">
        <f>IF(B254="","",VLOOKUP(B254,MP!$A$3:$G$801,7,FALSE))</f>
        <v>ML</v>
      </c>
      <c r="E254" s="305">
        <v>4</v>
      </c>
      <c r="F254" s="306">
        <f>IF(B254="","",VLOOKUP(B254,MP!$A$3:$G$801,6,FALSE)*E254)</f>
        <v>0.15</v>
      </c>
      <c r="G254" s="120"/>
      <c r="H254" s="308">
        <v>12</v>
      </c>
      <c r="I254" s="303" t="str">
        <f>IF(H254="","",VLOOKUP(H254,MP!$A$3:$G$801,2,FALSE))</f>
        <v>ALCOOL 70%</v>
      </c>
      <c r="J254" s="304" t="str">
        <f>IF(H254="","",VLOOKUP(H254,MP!$A$3:$G$801,7,FALSE))</f>
        <v>LITRO</v>
      </c>
      <c r="K254" s="305">
        <v>0.3</v>
      </c>
      <c r="L254" s="306">
        <f>IF(H254="","",VLOOKUP(H254,MP!$A$3:$G$801,6,FALSE)*K254)</f>
        <v>1.9499999999999999E-3</v>
      </c>
    </row>
    <row r="255" spans="1:12" s="117" customFormat="1" ht="21" x14ac:dyDescent="0.25">
      <c r="A255" s="170"/>
      <c r="B255" s="308">
        <v>8</v>
      </c>
      <c r="C255" s="303" t="str">
        <f>IF(B255="","",VLOOKUP(B255,MP!$A$3:$G$801,2,FALSE))</f>
        <v xml:space="preserve">LUVA </v>
      </c>
      <c r="D255" s="304" t="str">
        <f>IF(B255="","",VLOOKUP(B255,MP!$A$3:$G$801,7,FALSE))</f>
        <v>UNID</v>
      </c>
      <c r="E255" s="305">
        <v>2</v>
      </c>
      <c r="F255" s="306">
        <f>IF(B255="","",VLOOKUP(B255,MP!$A$3:$G$801,6,FALSE)*E255)</f>
        <v>0.48</v>
      </c>
      <c r="G255" s="120"/>
      <c r="H255" s="308">
        <v>20</v>
      </c>
      <c r="I255" s="303" t="str">
        <f>IF(H255="","",VLOOKUP(H255,MP!$A$3:$G$801,2,FALSE))</f>
        <v xml:space="preserve">PAPEL TOALHA </v>
      </c>
      <c r="J255" s="304" t="str">
        <f>IF(H255="","",VLOOKUP(H255,MP!$A$3:$G$801,7,FALSE))</f>
        <v>PCTE</v>
      </c>
      <c r="K255" s="305">
        <v>15</v>
      </c>
      <c r="L255" s="306">
        <f>IF(H255="","",VLOOKUP(H255,MP!$A$3:$G$801,6,FALSE)*K255)</f>
        <v>0.36</v>
      </c>
    </row>
    <row r="256" spans="1:12" s="117" customFormat="1" ht="21" x14ac:dyDescent="0.25">
      <c r="A256" s="170"/>
      <c r="B256" s="308">
        <v>60</v>
      </c>
      <c r="C256" s="303" t="str">
        <f>IF(B256="","",VLOOKUP(B256,MP!$A$3:$G$801,2,FALSE))</f>
        <v>PHD SERUN ESTIMULADOR DE COLAGENO</v>
      </c>
      <c r="D256" s="304" t="str">
        <f>IF(B256="","",VLOOKUP(B256,MP!$A$3:$G$801,7,FALSE))</f>
        <v>GRAMAS</v>
      </c>
      <c r="E256" s="305">
        <v>2</v>
      </c>
      <c r="F256" s="306">
        <f>IF(B256="","",VLOOKUP(B256,MP!$A$3:$G$801,6,FALSE)*E256)</f>
        <v>8.0000000000000002E-3</v>
      </c>
      <c r="G256" s="120"/>
      <c r="H256" s="308">
        <v>21</v>
      </c>
      <c r="I256" s="303" t="str">
        <f>IF(H256="","",VLOOKUP(H256,MP!$A$3:$G$801,2,FALSE))</f>
        <v xml:space="preserve">PAPEL LENÇOL </v>
      </c>
      <c r="J256" s="304" t="str">
        <f>IF(H256="","",VLOOKUP(H256,MP!$A$3:$G$801,7,FALSE))</f>
        <v>CM</v>
      </c>
      <c r="K256" s="305">
        <v>200</v>
      </c>
      <c r="L256" s="306">
        <f>IF(H256="","",VLOOKUP(H256,MP!$A$3:$G$801,6,FALSE)*K256)</f>
        <v>0.6</v>
      </c>
    </row>
    <row r="257" spans="1:12" s="117" customFormat="1" ht="21" x14ac:dyDescent="0.25">
      <c r="A257" s="170"/>
      <c r="B257" s="308">
        <v>65</v>
      </c>
      <c r="C257" s="303" t="str">
        <f>IF(B257="","",VLOOKUP(B257,MP!$A$3:$G$801,2,FALSE))</f>
        <v xml:space="preserve">PHD ATIVO POS MICROAGULHAMENTO ESTRIAS </v>
      </c>
      <c r="D257" s="304" t="str">
        <f>IF(B257="","",VLOOKUP(B257,MP!$A$3:$G$801,7,FALSE))</f>
        <v>ML</v>
      </c>
      <c r="E257" s="305">
        <v>2</v>
      </c>
      <c r="F257" s="306">
        <f>IF(B257="","",VLOOKUP(B257,MP!$A$3:$G$801,6,FALSE)*E257)</f>
        <v>8</v>
      </c>
      <c r="G257" s="120"/>
      <c r="H257" s="178"/>
      <c r="I257" s="175" t="str">
        <f>IF(H257="","",VLOOKUP(H257,MP!$A$3:$G$801,2,FALSE))</f>
        <v/>
      </c>
      <c r="J257" s="176" t="str">
        <f>IF(H257="","",VLOOKUP(H257,MP!$A$3:$G$801,7,FALSE))</f>
        <v/>
      </c>
      <c r="K257" s="180"/>
      <c r="L257" s="181" t="str">
        <f>IF(H257="","",VLOOKUP(H257,MP!$A$3:$G$801,6,FALSE)*K257)</f>
        <v/>
      </c>
    </row>
    <row r="258" spans="1:12" s="117" customFormat="1" ht="21" x14ac:dyDescent="0.25">
      <c r="A258" s="170"/>
      <c r="B258" s="178"/>
      <c r="C258" s="175" t="str">
        <f>IF(B258="","",VLOOKUP(B258,MP!$A$3:$G$801,2,FALSE))</f>
        <v/>
      </c>
      <c r="D258" s="176" t="str">
        <f>IF(B258="","",VLOOKUP(B258,MP!$A$3:$G$801,7,FALSE))</f>
        <v/>
      </c>
      <c r="E258" s="180"/>
      <c r="F258" s="181" t="str">
        <f>IF(B258="","",VLOOKUP(B258,MP!$A$3:$G$801,6,FALSE)*E258)</f>
        <v/>
      </c>
      <c r="G258" s="120"/>
      <c r="H258" s="178"/>
      <c r="I258" s="175" t="str">
        <f>IF(H258="","",VLOOKUP(H258,MP!$A$3:$G$801,2,FALSE))</f>
        <v/>
      </c>
      <c r="J258" s="176" t="str">
        <f>IF(H258="","",VLOOKUP(H258,MP!$A$3:$G$801,7,FALSE))</f>
        <v/>
      </c>
      <c r="K258" s="180"/>
      <c r="L258" s="181" t="str">
        <f>IF(H258="","",VLOOKUP(H258,MP!$A$3:$G$801,6,FALSE)*K258)</f>
        <v/>
      </c>
    </row>
    <row r="259" spans="1:12" s="117" customFormat="1" ht="21" x14ac:dyDescent="0.25">
      <c r="A259" s="170"/>
      <c r="B259" s="178"/>
      <c r="C259" s="175" t="str">
        <f>IF(B259="","",VLOOKUP(B259,MP!$A$3:$G$801,2,FALSE))</f>
        <v/>
      </c>
      <c r="D259" s="176" t="str">
        <f>IF(B259="","",VLOOKUP(B259,MP!$A$3:$G$801,7,FALSE))</f>
        <v/>
      </c>
      <c r="E259" s="180"/>
      <c r="F259" s="181" t="str">
        <f>IF(B259="","",VLOOKUP(B259,MP!$A$3:$G$801,6,FALSE)*E259)</f>
        <v/>
      </c>
      <c r="G259" s="120"/>
      <c r="H259" s="178"/>
      <c r="I259" s="175" t="str">
        <f>IF(H259="","",VLOOKUP(H259,MP!$A$3:$G$801,2,FALSE))</f>
        <v/>
      </c>
      <c r="J259" s="176" t="str">
        <f>IF(H259="","",VLOOKUP(H259,MP!$A$3:$G$801,7,FALSE))</f>
        <v/>
      </c>
      <c r="K259" s="180"/>
      <c r="L259" s="181" t="str">
        <f>IF(H259="","",VLOOKUP(H259,MP!$A$3:$G$801,6,FALSE)*K259)</f>
        <v/>
      </c>
    </row>
    <row r="260" spans="1:12" s="117" customFormat="1" ht="21" x14ac:dyDescent="0.25">
      <c r="A260" s="170"/>
      <c r="B260" s="178"/>
      <c r="C260" s="175" t="str">
        <f>IF(B260="","",VLOOKUP(B260,MP!$A$3:$G$801,2,FALSE))</f>
        <v/>
      </c>
      <c r="D260" s="176" t="str">
        <f>IF(B260="","",VLOOKUP(B260,MP!$A$3:$G$801,7,FALSE))</f>
        <v/>
      </c>
      <c r="E260" s="180"/>
      <c r="F260" s="181" t="str">
        <f>IF(B260="","",VLOOKUP(B260,MP!$A$3:$G$801,6,FALSE)*E260)</f>
        <v/>
      </c>
      <c r="G260" s="120"/>
      <c r="H260" s="178"/>
      <c r="I260" s="175" t="str">
        <f>IF(H260="","",VLOOKUP(H260,MP!$A$3:$G$801,2,FALSE))</f>
        <v/>
      </c>
      <c r="J260" s="176" t="str">
        <f>IF(H260="","",VLOOKUP(H260,MP!$A$3:$G$801,7,FALSE))</f>
        <v/>
      </c>
      <c r="K260" s="180"/>
      <c r="L260" s="181" t="str">
        <f>IF(H260="","",VLOOKUP(H260,MP!$A$3:$G$801,6,FALSE)*K260)</f>
        <v/>
      </c>
    </row>
    <row r="261" spans="1:12" s="117" customFormat="1" ht="21" x14ac:dyDescent="0.25">
      <c r="A261" s="170"/>
      <c r="B261" s="178"/>
      <c r="C261" s="175" t="str">
        <f>IF(B261="","",VLOOKUP(B261,MP!$A$3:$G$801,2,FALSE))</f>
        <v/>
      </c>
      <c r="D261" s="176" t="str">
        <f>IF(B261="","",VLOOKUP(B261,MP!$A$3:$G$801,7,FALSE))</f>
        <v/>
      </c>
      <c r="E261" s="180"/>
      <c r="F261" s="181" t="str">
        <f>IF(B261="","",VLOOKUP(B261,MP!$A$3:$G$801,6,FALSE)*E261)</f>
        <v/>
      </c>
      <c r="G261" s="120"/>
      <c r="H261" s="178"/>
      <c r="I261" s="175" t="str">
        <f>IF(H261="","",VLOOKUP(H261,MP!$A$3:$G$801,2,FALSE))</f>
        <v/>
      </c>
      <c r="J261" s="176" t="str">
        <f>IF(H261="","",VLOOKUP(H261,MP!$A$3:$G$801,7,FALSE))</f>
        <v/>
      </c>
      <c r="K261" s="180"/>
      <c r="L261" s="181" t="str">
        <f>IF(H261="","",VLOOKUP(H261,MP!$A$3:$G$801,6,FALSE)*K261)</f>
        <v/>
      </c>
    </row>
    <row r="262" spans="1:12" s="117" customFormat="1" ht="21" x14ac:dyDescent="0.25">
      <c r="A262" s="170"/>
      <c r="B262" s="179"/>
      <c r="C262" s="175" t="str">
        <f>IF(B262="","",VLOOKUP(B262,MP!$A$3:$G$801,2,FALSE))</f>
        <v/>
      </c>
      <c r="D262" s="176" t="str">
        <f>IF(B262="","",VLOOKUP(B262,MP!$A$3:$G$801,7,FALSE))</f>
        <v/>
      </c>
      <c r="E262" s="180"/>
      <c r="F262" s="181" t="str">
        <f>IF(B262="","",VLOOKUP(B262,MP!$A$3:$G$801,6,FALSE)*E262)</f>
        <v/>
      </c>
      <c r="G262" s="120"/>
      <c r="H262" s="179"/>
      <c r="I262" s="175" t="str">
        <f>IF(H262="","",VLOOKUP(H262,MP!$A$3:$G$801,2,FALSE))</f>
        <v/>
      </c>
      <c r="J262" s="176" t="str">
        <f>IF(H262="","",VLOOKUP(H262,MP!$A$3:$G$801,7,FALSE))</f>
        <v/>
      </c>
      <c r="K262" s="180"/>
      <c r="L262" s="181" t="str">
        <f>IF(H262="","",VLOOKUP(H262,MP!$A$3:$G$801,6,FALSE)*K262)</f>
        <v/>
      </c>
    </row>
    <row r="263" spans="1:12" s="117" customFormat="1" ht="21" x14ac:dyDescent="0.25">
      <c r="A263" s="170"/>
      <c r="B263" s="179"/>
      <c r="C263" s="175" t="str">
        <f>IF(B263="","",VLOOKUP(B263,MP!$A$3:$G$801,2,FALSE))</f>
        <v/>
      </c>
      <c r="D263" s="176" t="str">
        <f>IF(B263="","",VLOOKUP(B263,MP!$A$3:$G$801,7,FALSE))</f>
        <v/>
      </c>
      <c r="E263" s="180"/>
      <c r="F263" s="181" t="str">
        <f>IF(B263="","",VLOOKUP(B263,MP!$A$3:$G$801,6,FALSE)*E263)</f>
        <v/>
      </c>
      <c r="G263" s="120"/>
      <c r="H263" s="179"/>
      <c r="I263" s="175" t="str">
        <f>IF(H263="","",VLOOKUP(H263,MP!$A$3:$G$801,2,FALSE))</f>
        <v/>
      </c>
      <c r="J263" s="176" t="str">
        <f>IF(H263="","",VLOOKUP(H263,MP!$A$3:$G$801,7,FALSE))</f>
        <v/>
      </c>
      <c r="K263" s="180"/>
      <c r="L263" s="181" t="str">
        <f>IF(H263="","",VLOOKUP(H263,MP!$A$3:$G$801,6,FALSE)*K263)</f>
        <v/>
      </c>
    </row>
    <row r="264" spans="1:12" s="117" customFormat="1" ht="21" x14ac:dyDescent="0.25">
      <c r="A264" s="170"/>
      <c r="B264" s="179"/>
      <c r="C264" s="175" t="str">
        <f>IF(B264="","",VLOOKUP(B264,MP!$A$3:$G$801,2,FALSE))</f>
        <v/>
      </c>
      <c r="D264" s="176" t="str">
        <f>IF(B264="","",VLOOKUP(B264,MP!$A$3:$G$801,7,FALSE))</f>
        <v/>
      </c>
      <c r="E264" s="180"/>
      <c r="F264" s="181" t="str">
        <f>IF(B264="","",VLOOKUP(B264,MP!$A$3:$G$801,6,FALSE)*E264)</f>
        <v/>
      </c>
      <c r="G264" s="120"/>
      <c r="H264" s="179"/>
      <c r="I264" s="175" t="str">
        <f>IF(H264="","",VLOOKUP(H264,MP!$A$3:$G$801,2,FALSE))</f>
        <v/>
      </c>
      <c r="J264" s="176" t="str">
        <f>IF(H264="","",VLOOKUP(H264,MP!$A$3:$G$801,7,FALSE))</f>
        <v/>
      </c>
      <c r="K264" s="180"/>
      <c r="L264" s="181" t="str">
        <f>IF(H264="","",VLOOKUP(H264,MP!$A$3:$G$801,6,FALSE)*K264)</f>
        <v/>
      </c>
    </row>
    <row r="265" spans="1:12" s="117" customFormat="1" ht="21" x14ac:dyDescent="0.25">
      <c r="A265" s="170"/>
      <c r="B265" s="179"/>
      <c r="C265" s="175" t="str">
        <f>IF(B265="","",VLOOKUP(B265,MP!$A$3:$G$801,2,FALSE))</f>
        <v/>
      </c>
      <c r="D265" s="176" t="str">
        <f>IF(B265="","",VLOOKUP(B265,MP!$A$3:$G$801,7,FALSE))</f>
        <v/>
      </c>
      <c r="E265" s="180"/>
      <c r="F265" s="181" t="str">
        <f>IF(B265="","",VLOOKUP(B265,MP!$A$3:$G$801,6,FALSE)*E265)</f>
        <v/>
      </c>
      <c r="G265" s="120"/>
      <c r="H265" s="179"/>
      <c r="I265" s="175" t="str">
        <f>IF(H265="","",VLOOKUP(H265,MP!$A$3:$G$801,2,FALSE))</f>
        <v/>
      </c>
      <c r="J265" s="176" t="str">
        <f>IF(H265="","",VLOOKUP(H265,MP!$A$3:$G$801,7,FALSE))</f>
        <v/>
      </c>
      <c r="K265" s="180"/>
      <c r="L265" s="181" t="str">
        <f>IF(H265="","",VLOOKUP(H265,MP!$A$3:$G$801,6,FALSE)*K265)</f>
        <v/>
      </c>
    </row>
    <row r="266" spans="1:12" s="117" customFormat="1" ht="21" x14ac:dyDescent="0.3">
      <c r="A266" s="170"/>
      <c r="B266" s="321" t="s">
        <v>58</v>
      </c>
      <c r="C266" s="322"/>
      <c r="D266" s="322"/>
      <c r="E266" s="323"/>
      <c r="F266" s="183">
        <f>SUM(F251:F265)</f>
        <v>9.5969999999999995</v>
      </c>
      <c r="G266" s="120"/>
      <c r="H266" s="321" t="s">
        <v>58</v>
      </c>
      <c r="I266" s="322"/>
      <c r="J266" s="322"/>
      <c r="K266" s="323"/>
      <c r="L266" s="183">
        <f>SUM(L251:L265)</f>
        <v>2.6609500000000001</v>
      </c>
    </row>
    <row r="267" spans="1:12" s="117" customFormat="1" ht="21" x14ac:dyDescent="0.25">
      <c r="A267" s="170"/>
      <c r="B267" s="172" t="s">
        <v>64</v>
      </c>
      <c r="C267" s="173" t="s">
        <v>149</v>
      </c>
      <c r="D267" s="173" t="s">
        <v>89</v>
      </c>
      <c r="E267" s="173" t="s">
        <v>150</v>
      </c>
      <c r="F267" s="174" t="s">
        <v>56</v>
      </c>
      <c r="G267" s="120"/>
      <c r="H267" s="172" t="s">
        <v>64</v>
      </c>
      <c r="I267" s="173" t="s">
        <v>149</v>
      </c>
      <c r="J267" s="173" t="s">
        <v>89</v>
      </c>
      <c r="K267" s="173" t="s">
        <v>150</v>
      </c>
      <c r="L267" s="174" t="s">
        <v>56</v>
      </c>
    </row>
    <row r="268" spans="1:12" s="117" customFormat="1" ht="21" x14ac:dyDescent="0.25">
      <c r="A268" s="170"/>
      <c r="B268" s="179">
        <v>8</v>
      </c>
      <c r="C268" s="175" t="str">
        <f>IF(B268="","",VLOOKUP(B268,EQUIPAMENTOS!$B$11:$G$98,2,FALSE))</f>
        <v>DERMO CRYSTAL</v>
      </c>
      <c r="D268" s="182">
        <f>IF(B268="","",VLOOKUP(B268,EQUIPAMENTOS!$B$11:$G$98,6,FALSE))</f>
        <v>9.9273989898989896E-3</v>
      </c>
      <c r="E268" s="180">
        <v>10</v>
      </c>
      <c r="F268" s="181">
        <f>IF(B268="","",VLOOKUP(B268,EQUIPAMENTOS!$B$11:$G$98,6,FALSE)*E268)</f>
        <v>9.9273989898989889E-2</v>
      </c>
      <c r="G268" s="120"/>
      <c r="H268" s="179">
        <v>19</v>
      </c>
      <c r="I268" s="175" t="str">
        <f>IF(H268="","",VLOOKUP(H268,EQUIPAMENTOS!$B$11:$G$98,2,FALSE))</f>
        <v>CAVICELL</v>
      </c>
      <c r="J268" s="182">
        <f>IF(H268="","",VLOOKUP(H268,EQUIPAMENTOS!$B$11:$G$98,6,FALSE))</f>
        <v>7.654671717171717E-3</v>
      </c>
      <c r="K268" s="180">
        <v>10</v>
      </c>
      <c r="L268" s="181">
        <f>IF(H268="","",VLOOKUP(H268,EQUIPAMENTOS!$B$11:$G$98,6,FALSE)*K268)</f>
        <v>7.6546717171717168E-2</v>
      </c>
    </row>
    <row r="269" spans="1:12" s="117" customFormat="1" ht="21" x14ac:dyDescent="0.25">
      <c r="A269" s="170"/>
      <c r="B269" s="179"/>
      <c r="C269" s="175" t="str">
        <f>IF(B269="","",VLOOKUP(B269,EQUIPAMENTOS!$B$11:$G$98,2,FALSE))</f>
        <v/>
      </c>
      <c r="D269" s="182" t="str">
        <f>IF(B269="","",VLOOKUP(B269,EQUIPAMENTOS!$B$11:$G$98,6,FALSE))</f>
        <v/>
      </c>
      <c r="E269" s="180"/>
      <c r="F269" s="181" t="str">
        <f>IF(B269="","",VLOOKUP(B269,EQUIPAMENTOS!$B$11:$G$98,6,FALSE)*E269)</f>
        <v/>
      </c>
      <c r="G269" s="120"/>
      <c r="H269" s="179"/>
      <c r="I269" s="175" t="str">
        <f>IF(H269="","",VLOOKUP(H269,EQUIPAMENTOS!$B$11:$G$98,2,FALSE))</f>
        <v/>
      </c>
      <c r="J269" s="182" t="str">
        <f>IF(H269="","",VLOOKUP(H269,EQUIPAMENTOS!$B$11:$G$98,6,FALSE))</f>
        <v/>
      </c>
      <c r="K269" s="180"/>
      <c r="L269" s="181" t="str">
        <f>IF(H269="","",VLOOKUP(H269,EQUIPAMENTOS!$B$11:$G$98,6,FALSE)*K269)</f>
        <v/>
      </c>
    </row>
    <row r="270" spans="1:12" s="117" customFormat="1" ht="21" x14ac:dyDescent="0.25">
      <c r="A270" s="170"/>
      <c r="B270" s="179"/>
      <c r="C270" s="175" t="str">
        <f>IF(B270="","",VLOOKUP(B270,EQUIPAMENTOS!$B$11:$G$98,2,FALSE))</f>
        <v/>
      </c>
      <c r="D270" s="182" t="str">
        <f>IF(B270="","",VLOOKUP(B270,EQUIPAMENTOS!$B$11:$G$98,6,FALSE))</f>
        <v/>
      </c>
      <c r="E270" s="180"/>
      <c r="F270" s="181" t="str">
        <f>IF(B270="","",VLOOKUP(B270,EQUIPAMENTOS!$B$11:$G$98,6,FALSE)*E270)</f>
        <v/>
      </c>
      <c r="G270" s="120"/>
      <c r="H270" s="179"/>
      <c r="I270" s="175" t="str">
        <f>IF(H270="","",VLOOKUP(H270,EQUIPAMENTOS!$B$11:$G$98,2,FALSE))</f>
        <v/>
      </c>
      <c r="J270" s="182" t="str">
        <f>IF(H270="","",VLOOKUP(H270,EQUIPAMENTOS!$B$11:$G$98,6,FALSE))</f>
        <v/>
      </c>
      <c r="K270" s="180"/>
      <c r="L270" s="181" t="str">
        <f>IF(H270="","",VLOOKUP(H270,EQUIPAMENTOS!$B$11:$G$98,6,FALSE)*K270)</f>
        <v/>
      </c>
    </row>
    <row r="271" spans="1:12" s="117" customFormat="1" ht="21" x14ac:dyDescent="0.25">
      <c r="A271" s="170"/>
      <c r="B271" s="179"/>
      <c r="C271" s="175" t="str">
        <f>IF(B271="","",VLOOKUP(B271,EQUIPAMENTOS!$B$11:$G$98,2,FALSE))</f>
        <v/>
      </c>
      <c r="D271" s="182" t="str">
        <f>IF(B271="","",VLOOKUP(B271,EQUIPAMENTOS!$B$11:$G$98,6,FALSE))</f>
        <v/>
      </c>
      <c r="E271" s="180"/>
      <c r="F271" s="181" t="str">
        <f>IF(B271="","",VLOOKUP(B271,EQUIPAMENTOS!$B$11:$G$98,6,FALSE)*E271)</f>
        <v/>
      </c>
      <c r="G271" s="120"/>
      <c r="H271" s="179"/>
      <c r="I271" s="175" t="str">
        <f>IF(H271="","",VLOOKUP(H271,EQUIPAMENTOS!$B$11:$G$98,2,FALSE))</f>
        <v/>
      </c>
      <c r="J271" s="182" t="str">
        <f>IF(H271="","",VLOOKUP(H271,EQUIPAMENTOS!$B$11:$G$98,6,FALSE))</f>
        <v/>
      </c>
      <c r="K271" s="180"/>
      <c r="L271" s="181" t="str">
        <f>IF(H271="","",VLOOKUP(H271,EQUIPAMENTOS!$B$11:$G$98,6,FALSE)*K271)</f>
        <v/>
      </c>
    </row>
    <row r="272" spans="1:12" s="117" customFormat="1" ht="21" x14ac:dyDescent="0.25">
      <c r="A272" s="170"/>
      <c r="B272" s="179"/>
      <c r="C272" s="175" t="str">
        <f>IF(B272="","",VLOOKUP(B272,EQUIPAMENTOS!$B$11:$G$98,2,FALSE))</f>
        <v/>
      </c>
      <c r="D272" s="182" t="str">
        <f>IF(B272="","",VLOOKUP(B272,EQUIPAMENTOS!$B$11:$G$98,6,FALSE))</f>
        <v/>
      </c>
      <c r="E272" s="180"/>
      <c r="F272" s="181" t="str">
        <f>IF(B272="","",VLOOKUP(B272,EQUIPAMENTOS!$B$11:$G$98,6,FALSE)*E272)</f>
        <v/>
      </c>
      <c r="G272" s="120"/>
      <c r="H272" s="179"/>
      <c r="I272" s="175" t="str">
        <f>IF(H272="","",VLOOKUP(H272,EQUIPAMENTOS!$B$11:$G$98,2,FALSE))</f>
        <v/>
      </c>
      <c r="J272" s="182" t="str">
        <f>IF(H272="","",VLOOKUP(H272,EQUIPAMENTOS!$B$11:$G$98,6,FALSE))</f>
        <v/>
      </c>
      <c r="K272" s="180"/>
      <c r="L272" s="181" t="str">
        <f>IF(H272="","",VLOOKUP(H272,EQUIPAMENTOS!$B$11:$G$98,6,FALSE)*K272)</f>
        <v/>
      </c>
    </row>
    <row r="273" spans="1:12" s="117" customFormat="1" ht="21" x14ac:dyDescent="0.25">
      <c r="A273" s="170"/>
      <c r="B273" s="179"/>
      <c r="C273" s="175" t="str">
        <f>IF(B273="","",VLOOKUP(B273,EQUIPAMENTOS!$B$11:$G$98,2,FALSE))</f>
        <v/>
      </c>
      <c r="D273" s="182" t="str">
        <f>IF(B273="","",VLOOKUP(B273,EQUIPAMENTOS!$B$11:$G$98,6,FALSE))</f>
        <v/>
      </c>
      <c r="E273" s="180"/>
      <c r="F273" s="181" t="str">
        <f>IF(B273="","",VLOOKUP(B273,EQUIPAMENTOS!$B$11:$G$98,6,FALSE)*E273)</f>
        <v/>
      </c>
      <c r="G273" s="120"/>
      <c r="H273" s="179"/>
      <c r="I273" s="175" t="str">
        <f>IF(H273="","",VLOOKUP(H273,EQUIPAMENTOS!$B$11:$G$98,2,FALSE))</f>
        <v/>
      </c>
      <c r="J273" s="182" t="str">
        <f>IF(H273="","",VLOOKUP(H273,EQUIPAMENTOS!$B$11:$G$98,6,FALSE))</f>
        <v/>
      </c>
      <c r="K273" s="180"/>
      <c r="L273" s="181" t="str">
        <f>IF(H273="","",VLOOKUP(H273,EQUIPAMENTOS!$B$11:$G$98,6,FALSE)*K273)</f>
        <v/>
      </c>
    </row>
    <row r="274" spans="1:12" s="117" customFormat="1" ht="21" x14ac:dyDescent="0.25">
      <c r="A274" s="170"/>
      <c r="B274" s="179"/>
      <c r="C274" s="175" t="str">
        <f>IF(B274="","",VLOOKUP(B274,EQUIPAMENTOS!$B$11:$G$98,2,FALSE))</f>
        <v/>
      </c>
      <c r="D274" s="182" t="str">
        <f>IF(B274="","",VLOOKUP(B274,EQUIPAMENTOS!$B$11:$G$98,6,FALSE))</f>
        <v/>
      </c>
      <c r="E274" s="180"/>
      <c r="F274" s="181" t="str">
        <f>IF(B274="","",VLOOKUP(B274,EQUIPAMENTOS!$B$11:$G$98,6,FALSE)*E274)</f>
        <v/>
      </c>
      <c r="G274" s="120"/>
      <c r="H274" s="179"/>
      <c r="I274" s="175" t="str">
        <f>IF(H274="","",VLOOKUP(H274,EQUIPAMENTOS!$B$11:$G$98,2,FALSE))</f>
        <v/>
      </c>
      <c r="J274" s="182" t="str">
        <f>IF(H274="","",VLOOKUP(H274,EQUIPAMENTOS!$B$11:$G$98,6,FALSE))</f>
        <v/>
      </c>
      <c r="K274" s="180"/>
      <c r="L274" s="181" t="str">
        <f>IF(H274="","",VLOOKUP(H274,EQUIPAMENTOS!$B$11:$G$98,6,FALSE)*K274)</f>
        <v/>
      </c>
    </row>
    <row r="275" spans="1:12" s="117" customFormat="1" ht="21" x14ac:dyDescent="0.3">
      <c r="A275" s="170"/>
      <c r="B275" s="321" t="s">
        <v>80</v>
      </c>
      <c r="C275" s="322"/>
      <c r="D275" s="322"/>
      <c r="E275" s="323"/>
      <c r="F275" s="118">
        <f>SUM(F268:F274)</f>
        <v>9.9273989898989889E-2</v>
      </c>
      <c r="G275" s="120"/>
      <c r="H275" s="321" t="s">
        <v>80</v>
      </c>
      <c r="I275" s="322"/>
      <c r="J275" s="322"/>
      <c r="K275" s="323"/>
      <c r="L275" s="118">
        <f>SUM(L268:L274)</f>
        <v>7.6546717171717168E-2</v>
      </c>
    </row>
    <row r="276" spans="1:12" s="117" customFormat="1" ht="21.75" thickBot="1" x14ac:dyDescent="0.35">
      <c r="A276" s="170"/>
      <c r="B276" s="318" t="s">
        <v>57</v>
      </c>
      <c r="C276" s="319"/>
      <c r="D276" s="319"/>
      <c r="E276" s="320"/>
      <c r="F276" s="119">
        <f>+F266+F275</f>
        <v>9.6962739898989891</v>
      </c>
      <c r="G276" s="120"/>
      <c r="H276" s="318" t="s">
        <v>57</v>
      </c>
      <c r="I276" s="319"/>
      <c r="J276" s="319"/>
      <c r="K276" s="320"/>
      <c r="L276" s="119">
        <f>+L266+L275</f>
        <v>2.7374967171717173</v>
      </c>
    </row>
    <row r="277" spans="1:12" s="117" customFormat="1" ht="21" x14ac:dyDescent="0.25">
      <c r="A277" s="170"/>
      <c r="G277" s="120"/>
    </row>
    <row r="278" spans="1:12" s="117" customFormat="1" ht="21.75" thickBot="1" x14ac:dyDescent="0.3">
      <c r="A278" s="170"/>
      <c r="G278" s="120"/>
    </row>
    <row r="279" spans="1:12" s="117" customFormat="1" ht="21.75" thickBot="1" x14ac:dyDescent="0.3">
      <c r="A279" s="170">
        <v>20</v>
      </c>
      <c r="B279" s="324" t="s">
        <v>333</v>
      </c>
      <c r="C279" s="325"/>
      <c r="D279" s="325"/>
      <c r="E279" s="325"/>
      <c r="F279" s="326"/>
      <c r="G279" s="120"/>
      <c r="H279" s="324" t="s">
        <v>335</v>
      </c>
      <c r="I279" s="325"/>
      <c r="J279" s="325"/>
      <c r="K279" s="325"/>
      <c r="L279" s="326"/>
    </row>
    <row r="280" spans="1:12" s="117" customFormat="1" ht="21" x14ac:dyDescent="0.25">
      <c r="A280" s="170"/>
      <c r="B280" s="172" t="s">
        <v>64</v>
      </c>
      <c r="C280" s="173" t="s">
        <v>148</v>
      </c>
      <c r="D280" s="172" t="s">
        <v>49</v>
      </c>
      <c r="E280" s="172" t="s">
        <v>53</v>
      </c>
      <c r="F280" s="174" t="s">
        <v>56</v>
      </c>
      <c r="G280" s="120"/>
      <c r="H280" s="172" t="s">
        <v>64</v>
      </c>
      <c r="I280" s="173" t="s">
        <v>148</v>
      </c>
      <c r="J280" s="172" t="s">
        <v>49</v>
      </c>
      <c r="K280" s="172" t="s">
        <v>53</v>
      </c>
      <c r="L280" s="174" t="s">
        <v>56</v>
      </c>
    </row>
    <row r="281" spans="1:12" s="117" customFormat="1" ht="21" x14ac:dyDescent="0.25">
      <c r="A281" s="170"/>
      <c r="B281" s="307">
        <v>2</v>
      </c>
      <c r="C281" s="303" t="str">
        <f>IF(B281="","",VLOOKUP(B281,MP!$A$3:$G$801,2,FALSE))</f>
        <v xml:space="preserve">ALGODÃO </v>
      </c>
      <c r="D281" s="304" t="str">
        <f>IF(B281="","",VLOOKUP(B281,MP!$A$3:$G$801,7,FALSE))</f>
        <v>GRAMAS</v>
      </c>
      <c r="E281" s="305">
        <v>5</v>
      </c>
      <c r="F281" s="306">
        <f>IF(B281="","",VLOOKUP(B281,MP!$A$3:$G$801,6,FALSE)*E281)</f>
        <v>0.16500000000000001</v>
      </c>
      <c r="G281" s="120"/>
      <c r="H281" s="177">
        <v>1</v>
      </c>
      <c r="I281" s="303" t="str">
        <f>IF(H281="","",VLOOKUP(H281,MP!$A$3:$G$801,2,FALSE))</f>
        <v>GAZE</v>
      </c>
      <c r="J281" s="304" t="str">
        <f>IF(H281="","",VLOOKUP(H281,MP!$A$3:$G$801,7,FALSE))</f>
        <v>UNID</v>
      </c>
      <c r="K281" s="305">
        <v>12</v>
      </c>
      <c r="L281" s="306">
        <f>IF(H281="","",VLOOKUP(H281,MP!$A$3:$G$801,6,FALSE)*K281)</f>
        <v>0.80400000000000005</v>
      </c>
    </row>
    <row r="282" spans="1:12" s="117" customFormat="1" ht="21" x14ac:dyDescent="0.25">
      <c r="A282" s="170"/>
      <c r="B282" s="308">
        <v>5</v>
      </c>
      <c r="C282" s="303" t="str">
        <f>IF(B282="","",VLOOKUP(B282,MP!$A$3:$G$801,2,FALSE))</f>
        <v xml:space="preserve">CLOREXIDINA </v>
      </c>
      <c r="D282" s="304" t="str">
        <f>IF(B282="","",VLOOKUP(B282,MP!$A$3:$G$801,7,FALSE))</f>
        <v>ML</v>
      </c>
      <c r="E282" s="305">
        <v>0.6</v>
      </c>
      <c r="F282" s="306">
        <f>IF(B282="","",VLOOKUP(B282,MP!$A$3:$G$801,6,FALSE)*E282)</f>
        <v>2.2499999999999999E-2</v>
      </c>
      <c r="G282" s="120"/>
      <c r="H282" s="178">
        <v>20</v>
      </c>
      <c r="I282" s="303" t="str">
        <f>IF(H282="","",VLOOKUP(H282,MP!$A$3:$G$801,2,FALSE))</f>
        <v xml:space="preserve">PAPEL TOALHA </v>
      </c>
      <c r="J282" s="304" t="str">
        <f>IF(H282="","",VLOOKUP(H282,MP!$A$3:$G$801,7,FALSE))</f>
        <v>PCTE</v>
      </c>
      <c r="K282" s="305">
        <v>12</v>
      </c>
      <c r="L282" s="306">
        <f>IF(H282="","",VLOOKUP(H282,MP!$A$3:$G$801,6,FALSE)*K282)</f>
        <v>0.28800000000000003</v>
      </c>
    </row>
    <row r="283" spans="1:12" s="117" customFormat="1" ht="21" x14ac:dyDescent="0.25">
      <c r="A283" s="170"/>
      <c r="B283" s="308">
        <v>1</v>
      </c>
      <c r="C283" s="303" t="str">
        <f>IF(B283="","",VLOOKUP(B283,MP!$A$3:$G$801,2,FALSE))</f>
        <v>GAZE</v>
      </c>
      <c r="D283" s="304" t="str">
        <f>IF(B283="","",VLOOKUP(B283,MP!$A$3:$G$801,7,FALSE))</f>
        <v>UNID</v>
      </c>
      <c r="E283" s="305">
        <v>10</v>
      </c>
      <c r="F283" s="306">
        <f>IF(B283="","",VLOOKUP(B283,MP!$A$3:$G$801,6,FALSE)*E283)</f>
        <v>0.67</v>
      </c>
      <c r="G283" s="120"/>
      <c r="H283" s="178">
        <v>5</v>
      </c>
      <c r="I283" s="303" t="str">
        <f>IF(H283="","",VLOOKUP(H283,MP!$A$3:$G$801,2,FALSE))</f>
        <v xml:space="preserve">CLOREXIDINA </v>
      </c>
      <c r="J283" s="304" t="str">
        <f>IF(H283="","",VLOOKUP(H283,MP!$A$3:$G$801,7,FALSE))</f>
        <v>ML</v>
      </c>
      <c r="K283" s="305">
        <v>6</v>
      </c>
      <c r="L283" s="306">
        <f>IF(H283="","",VLOOKUP(H283,MP!$A$3:$G$801,6,FALSE)*K283)</f>
        <v>0.22499999999999998</v>
      </c>
    </row>
    <row r="284" spans="1:12" s="117" customFormat="1" ht="21" x14ac:dyDescent="0.25">
      <c r="A284" s="170"/>
      <c r="B284" s="308">
        <v>7</v>
      </c>
      <c r="C284" s="303" t="str">
        <f>IF(B284="","",VLOOKUP(B284,MP!$A$3:$G$801,2,FALSE))</f>
        <v xml:space="preserve">TOUCA </v>
      </c>
      <c r="D284" s="304" t="str">
        <f>IF(B284="","",VLOOKUP(B284,MP!$A$3:$G$801,7,FALSE))</f>
        <v>UNID</v>
      </c>
      <c r="E284" s="305">
        <v>2</v>
      </c>
      <c r="F284" s="306">
        <f>IF(B284="","",VLOOKUP(B284,MP!$A$3:$G$801,6,FALSE)*E284)</f>
        <v>0.15</v>
      </c>
      <c r="G284" s="120"/>
      <c r="H284" s="178">
        <v>7</v>
      </c>
      <c r="I284" s="303" t="str">
        <f>IF(H284="","",VLOOKUP(H284,MP!$A$3:$G$801,2,FALSE))</f>
        <v xml:space="preserve">TOUCA </v>
      </c>
      <c r="J284" s="304" t="str">
        <f>IF(H284="","",VLOOKUP(H284,MP!$A$3:$G$801,7,FALSE))</f>
        <v>UNID</v>
      </c>
      <c r="K284" s="305">
        <v>2</v>
      </c>
      <c r="L284" s="306">
        <f>IF(H284="","",VLOOKUP(H284,MP!$A$3:$G$801,6,FALSE)*K284)</f>
        <v>0.15</v>
      </c>
    </row>
    <row r="285" spans="1:12" s="117" customFormat="1" ht="21" x14ac:dyDescent="0.25">
      <c r="A285" s="170"/>
      <c r="B285" s="308">
        <v>8</v>
      </c>
      <c r="C285" s="303" t="str">
        <f>IF(B285="","",VLOOKUP(B285,MP!$A$3:$G$801,2,FALSE))</f>
        <v xml:space="preserve">LUVA </v>
      </c>
      <c r="D285" s="304" t="str">
        <f>IF(B285="","",VLOOKUP(B285,MP!$A$3:$G$801,7,FALSE))</f>
        <v>UNID</v>
      </c>
      <c r="E285" s="305">
        <v>2</v>
      </c>
      <c r="F285" s="306">
        <f>IF(B285="","",VLOOKUP(B285,MP!$A$3:$G$801,6,FALSE)*E285)</f>
        <v>0.48</v>
      </c>
      <c r="G285" s="120"/>
      <c r="H285" s="178">
        <v>8</v>
      </c>
      <c r="I285" s="303" t="str">
        <f>IF(H285="","",VLOOKUP(H285,MP!$A$3:$G$801,2,FALSE))</f>
        <v xml:space="preserve">LUVA </v>
      </c>
      <c r="J285" s="304" t="str">
        <f>IF(H285="","",VLOOKUP(H285,MP!$A$3:$G$801,7,FALSE))</f>
        <v>UNID</v>
      </c>
      <c r="K285" s="305">
        <v>2</v>
      </c>
      <c r="L285" s="306">
        <f>IF(H285="","",VLOOKUP(H285,MP!$A$3:$G$801,6,FALSE)*K285)</f>
        <v>0.48</v>
      </c>
    </row>
    <row r="286" spans="1:12" s="117" customFormat="1" ht="21" x14ac:dyDescent="0.25">
      <c r="A286" s="170"/>
      <c r="B286" s="308">
        <v>12</v>
      </c>
      <c r="C286" s="303" t="str">
        <f>IF(B286="","",VLOOKUP(B286,MP!$A$3:$G$801,2,FALSE))</f>
        <v>ALCOOL 70%</v>
      </c>
      <c r="D286" s="304" t="str">
        <f>IF(B286="","",VLOOKUP(B286,MP!$A$3:$G$801,7,FALSE))</f>
        <v>LITRO</v>
      </c>
      <c r="E286" s="305">
        <v>0.3</v>
      </c>
      <c r="F286" s="306">
        <f>IF(B286="","",VLOOKUP(B286,MP!$A$3:$G$801,6,FALSE)*E286)</f>
        <v>1.9499999999999999E-3</v>
      </c>
      <c r="G286" s="120"/>
      <c r="H286" s="178">
        <v>9</v>
      </c>
      <c r="I286" s="303" t="str">
        <f>IF(H286="","",VLOOKUP(H286,MP!$A$3:$G$801,2,FALSE))</f>
        <v>MÁSCARA</v>
      </c>
      <c r="J286" s="304" t="str">
        <f>IF(H286="","",VLOOKUP(H286,MP!$A$3:$G$801,7,FALSE))</f>
        <v>UNID</v>
      </c>
      <c r="K286" s="305">
        <v>1</v>
      </c>
      <c r="L286" s="306">
        <f>IF(H286="","",VLOOKUP(H286,MP!$A$3:$G$801,6,FALSE)*K286)</f>
        <v>0.2</v>
      </c>
    </row>
    <row r="287" spans="1:12" s="117" customFormat="1" ht="21" x14ac:dyDescent="0.25">
      <c r="A287" s="170"/>
      <c r="B287" s="308">
        <v>21</v>
      </c>
      <c r="C287" s="303" t="str">
        <f>IF(B287="","",VLOOKUP(B287,MP!$A$3:$G$801,2,FALSE))</f>
        <v xml:space="preserve">PAPEL LENÇOL </v>
      </c>
      <c r="D287" s="304" t="str">
        <f>IF(B287="","",VLOOKUP(B287,MP!$A$3:$G$801,7,FALSE))</f>
        <v>CM</v>
      </c>
      <c r="E287" s="305">
        <v>200</v>
      </c>
      <c r="F287" s="306">
        <f>IF(B287="","",VLOOKUP(B287,MP!$A$3:$G$801,6,FALSE)*E287)</f>
        <v>0.6</v>
      </c>
      <c r="G287" s="120"/>
      <c r="H287" s="178">
        <v>12</v>
      </c>
      <c r="I287" s="303" t="str">
        <f>IF(H287="","",VLOOKUP(H287,MP!$A$3:$G$801,2,FALSE))</f>
        <v>ALCOOL 70%</v>
      </c>
      <c r="J287" s="304" t="str">
        <f>IF(H287="","",VLOOKUP(H287,MP!$A$3:$G$801,7,FALSE))</f>
        <v>LITRO</v>
      </c>
      <c r="K287" s="305">
        <v>3</v>
      </c>
      <c r="L287" s="306">
        <f>IF(H287="","",VLOOKUP(H287,MP!$A$3:$G$801,6,FALSE)*K287)</f>
        <v>1.95E-2</v>
      </c>
    </row>
    <row r="288" spans="1:12" s="117" customFormat="1" ht="21" x14ac:dyDescent="0.25">
      <c r="A288" s="170"/>
      <c r="B288" s="308">
        <v>20</v>
      </c>
      <c r="C288" s="303" t="str">
        <f>IF(B288="","",VLOOKUP(B288,MP!$A$3:$G$801,2,FALSE))</f>
        <v xml:space="preserve">PAPEL TOALHA </v>
      </c>
      <c r="D288" s="304" t="str">
        <f>IF(B288="","",VLOOKUP(B288,MP!$A$3:$G$801,7,FALSE))</f>
        <v>PCTE</v>
      </c>
      <c r="E288" s="305">
        <v>10</v>
      </c>
      <c r="F288" s="306">
        <f>IF(B288="","",VLOOKUP(B288,MP!$A$3:$G$801,6,FALSE)*E288)</f>
        <v>0.24</v>
      </c>
      <c r="G288" s="120"/>
      <c r="H288" s="178">
        <v>20</v>
      </c>
      <c r="I288" s="303" t="str">
        <f>IF(H288="","",VLOOKUP(H288,MP!$A$3:$G$801,2,FALSE))</f>
        <v xml:space="preserve">PAPEL TOALHA </v>
      </c>
      <c r="J288" s="304" t="str">
        <f>IF(H288="","",VLOOKUP(H288,MP!$A$3:$G$801,7,FALSE))</f>
        <v>PCTE</v>
      </c>
      <c r="K288" s="305">
        <v>10</v>
      </c>
      <c r="L288" s="306">
        <f>IF(H288="","",VLOOKUP(H288,MP!$A$3:$G$801,6,FALSE)*K288)</f>
        <v>0.24</v>
      </c>
    </row>
    <row r="289" spans="1:12" s="117" customFormat="1" ht="21" x14ac:dyDescent="0.25">
      <c r="A289" s="170"/>
      <c r="B289" s="308">
        <v>40</v>
      </c>
      <c r="C289" s="303" t="str">
        <f>IF(B289="","",VLOOKUP(B289,MP!$A$3:$G$801,2,FALSE))</f>
        <v>SABONETE  BIO - CLEANSER GLYCOLIC 10%</v>
      </c>
      <c r="D289" s="304" t="str">
        <f>IF(B289="","",VLOOKUP(B289,MP!$A$3:$G$801,7,FALSE))</f>
        <v>ML</v>
      </c>
      <c r="E289" s="305">
        <v>3</v>
      </c>
      <c r="F289" s="306">
        <f>IF(B289="","",VLOOKUP(B289,MP!$A$3:$G$801,6,FALSE)*E289)</f>
        <v>0.8</v>
      </c>
      <c r="G289" s="120"/>
      <c r="H289" s="178">
        <v>21</v>
      </c>
      <c r="I289" s="303" t="str">
        <f>IF(H289="","",VLOOKUP(H289,MP!$A$3:$G$801,2,FALSE))</f>
        <v xml:space="preserve">PAPEL LENÇOL </v>
      </c>
      <c r="J289" s="304" t="str">
        <f>IF(H289="","",VLOOKUP(H289,MP!$A$3:$G$801,7,FALSE))</f>
        <v>CM</v>
      </c>
      <c r="K289" s="305">
        <v>200</v>
      </c>
      <c r="L289" s="306">
        <f>IF(H289="","",VLOOKUP(H289,MP!$A$3:$G$801,6,FALSE)*K289)</f>
        <v>0.6</v>
      </c>
    </row>
    <row r="290" spans="1:12" s="117" customFormat="1" ht="21" x14ac:dyDescent="0.25">
      <c r="A290" s="170"/>
      <c r="B290" s="308">
        <v>13</v>
      </c>
      <c r="C290" s="303" t="str">
        <f>IF(B290="","",VLOOKUP(B290,MP!$A$3:$G$801,2,FALSE))</f>
        <v>AGULHA PARA MICROAGULHAMENTO DERMAPEN</v>
      </c>
      <c r="D290" s="304" t="str">
        <f>IF(B290="","",VLOOKUP(B290,MP!$A$3:$G$801,7,FALSE))</f>
        <v>UNID</v>
      </c>
      <c r="E290" s="305">
        <v>1</v>
      </c>
      <c r="F290" s="306">
        <f>IF(B290="","",VLOOKUP(B290,MP!$A$3:$G$801,6,FALSE)*E290)</f>
        <v>26.99</v>
      </c>
      <c r="G290" s="120"/>
      <c r="H290" s="178">
        <v>84</v>
      </c>
      <c r="I290" s="303" t="str">
        <f>IF(H290="","",VLOOKUP(H290,MP!$A$3:$G$801,2,FALSE))</f>
        <v xml:space="preserve">SABONETE DE VITAMINA C </v>
      </c>
      <c r="J290" s="304" t="str">
        <f>IF(H290="","",VLOOKUP(H290,MP!$A$3:$G$801,7,FALSE))</f>
        <v>ML</v>
      </c>
      <c r="K290" s="305">
        <v>2</v>
      </c>
      <c r="L290" s="306">
        <f>IF(H290="","",VLOOKUP(H290,MP!$A$3:$G$801,6,FALSE)*K290)</f>
        <v>0.8833333333333333</v>
      </c>
    </row>
    <row r="291" spans="1:12" s="117" customFormat="1" ht="21" x14ac:dyDescent="0.25">
      <c r="A291" s="170"/>
      <c r="B291" s="308">
        <v>56</v>
      </c>
      <c r="C291" s="303" t="str">
        <f>IF(B291="","",VLOOKUP(B291,MP!$A$3:$G$801,2,FALSE))</f>
        <v xml:space="preserve">PHD ANESTÉSICO </v>
      </c>
      <c r="D291" s="304" t="str">
        <f>IF(B291="","",VLOOKUP(B291,MP!$A$3:$G$801,7,FALSE))</f>
        <v>GRAMAS</v>
      </c>
      <c r="E291" s="305">
        <v>2</v>
      </c>
      <c r="F291" s="306">
        <f>IF(B291="","",VLOOKUP(B291,MP!$A$3:$G$801,6,FALSE)*E291)</f>
        <v>13.333333333333334</v>
      </c>
      <c r="G291" s="120"/>
      <c r="H291" s="178">
        <v>38</v>
      </c>
      <c r="I291" s="303" t="str">
        <f>IF(H291="","",VLOOKUP(H291,MP!$A$3:$G$801,2,FALSE))</f>
        <v>KIT BIO - MASK ELEMEMENTOS ( FOGO + AGUA)</v>
      </c>
      <c r="J291" s="304" t="str">
        <f>IF(H291="","",VLOOKUP(H291,MP!$A$3:$G$801,7,FALSE))</f>
        <v>GRAMAS</v>
      </c>
      <c r="K291" s="305">
        <v>6</v>
      </c>
      <c r="L291" s="306">
        <f>IF(H291="","",VLOOKUP(H291,MP!$A$3:$G$801,6,FALSE)*K291)</f>
        <v>7.85</v>
      </c>
    </row>
    <row r="292" spans="1:12" s="117" customFormat="1" ht="21" x14ac:dyDescent="0.25">
      <c r="A292" s="170"/>
      <c r="B292" s="310">
        <v>60</v>
      </c>
      <c r="C292" s="303" t="str">
        <f>IF(B292="","",VLOOKUP(B292,MP!$A$3:$G$801,2,FALSE))</f>
        <v>PHD SERUN ESTIMULADOR DE COLAGENO</v>
      </c>
      <c r="D292" s="304" t="str">
        <f>IF(B292="","",VLOOKUP(B292,MP!$A$3:$G$801,7,FALSE))</f>
        <v>GRAMAS</v>
      </c>
      <c r="E292" s="305">
        <v>3</v>
      </c>
      <c r="F292" s="306">
        <f>IF(B292="","",VLOOKUP(B292,MP!$A$3:$G$801,6,FALSE)*E292)</f>
        <v>1.2E-2</v>
      </c>
      <c r="G292" s="120"/>
      <c r="H292" s="179"/>
      <c r="I292" s="303" t="str">
        <f>IF(H292="","",VLOOKUP(H292,MP!$A$3:$G$801,2,FALSE))</f>
        <v/>
      </c>
      <c r="J292" s="304" t="str">
        <f>IF(H292="","",VLOOKUP(H292,MP!$A$3:$G$801,7,FALSE))</f>
        <v/>
      </c>
      <c r="K292" s="305"/>
      <c r="L292" s="306" t="str">
        <f>IF(H292="","",VLOOKUP(H292,MP!$A$3:$G$801,6,FALSE)*K292)</f>
        <v/>
      </c>
    </row>
    <row r="293" spans="1:12" s="117" customFormat="1" ht="21" x14ac:dyDescent="0.25">
      <c r="A293" s="170"/>
      <c r="B293" s="310">
        <v>80</v>
      </c>
      <c r="C293" s="303" t="str">
        <f>IF(B293="","",VLOOKUP(B293,MP!$A$3:$G$801,2,FALSE))</f>
        <v xml:space="preserve">ANPOLA DE VITAMINA C </v>
      </c>
      <c r="D293" s="304" t="str">
        <f>IF(B293="","",VLOOKUP(B293,MP!$A$3:$G$801,7,FALSE))</f>
        <v>UNID</v>
      </c>
      <c r="E293" s="305">
        <v>1</v>
      </c>
      <c r="F293" s="306">
        <f>IF(B293="","",VLOOKUP(B293,MP!$A$3:$G$801,6,FALSE)*E293)</f>
        <v>7.1215000000000002</v>
      </c>
      <c r="G293" s="120"/>
      <c r="H293" s="179"/>
      <c r="I293" s="303" t="str">
        <f>IF(H293="","",VLOOKUP(H293,MP!$A$3:$G$801,2,FALSE))</f>
        <v/>
      </c>
      <c r="J293" s="304" t="str">
        <f>IF(H293="","",VLOOKUP(H293,MP!$A$3:$G$801,7,FALSE))</f>
        <v/>
      </c>
      <c r="K293" s="305"/>
      <c r="L293" s="306" t="str">
        <f>IF(H293="","",VLOOKUP(H293,MP!$A$3:$G$801,6,FALSE)*K293)</f>
        <v/>
      </c>
    </row>
    <row r="294" spans="1:12" s="117" customFormat="1" ht="21" x14ac:dyDescent="0.25">
      <c r="A294" s="170"/>
      <c r="B294" s="310">
        <v>78</v>
      </c>
      <c r="C294" s="303" t="str">
        <f>IF(B294="","",VLOOKUP(B294,MP!$A$3:$G$801,2,FALSE))</f>
        <v xml:space="preserve">PAPEL INSUFILME </v>
      </c>
      <c r="D294" s="304" t="str">
        <f>IF(B294="","",VLOOKUP(B294,MP!$A$3:$G$801,7,FALSE))</f>
        <v>CM</v>
      </c>
      <c r="E294" s="305">
        <v>50</v>
      </c>
      <c r="F294" s="306">
        <f>IF(B294="","",VLOOKUP(B294,MP!$A$3:$G$801,6,FALSE)*E294)</f>
        <v>0.15776315789473686</v>
      </c>
      <c r="G294" s="120"/>
      <c r="H294" s="179"/>
      <c r="I294" s="303" t="str">
        <f>IF(H294="","",VLOOKUP(H294,MP!$A$3:$G$801,2,FALSE))</f>
        <v/>
      </c>
      <c r="J294" s="304" t="str">
        <f>IF(H294="","",VLOOKUP(H294,MP!$A$3:$G$801,7,FALSE))</f>
        <v/>
      </c>
      <c r="K294" s="305"/>
      <c r="L294" s="306" t="str">
        <f>IF(H294="","",VLOOKUP(H294,MP!$A$3:$G$801,6,FALSE)*K294)</f>
        <v/>
      </c>
    </row>
    <row r="295" spans="1:12" s="117" customFormat="1" ht="21" x14ac:dyDescent="0.25">
      <c r="A295" s="170"/>
      <c r="B295" s="310">
        <v>11</v>
      </c>
      <c r="C295" s="303" t="str">
        <f>IF(B295="","",VLOOKUP(B295,MP!$A$3:$G$801,2,FALSE))</f>
        <v>INDUMAX PLASMA REVERSE CB</v>
      </c>
      <c r="D295" s="304" t="str">
        <f>IF(B295="","",VLOOKUP(B295,MP!$A$3:$G$801,7,FALSE))</f>
        <v>UNID</v>
      </c>
      <c r="E295" s="305">
        <v>1</v>
      </c>
      <c r="F295" s="306">
        <f>IF(B295="","",VLOOKUP(B295,MP!$A$3:$G$801,6,FALSE)*E295)</f>
        <v>9.3683333333333341</v>
      </c>
      <c r="G295" s="120"/>
      <c r="H295" s="179"/>
      <c r="I295" s="303" t="str">
        <f>IF(H295="","",VLOOKUP(H295,MP!$A$3:$G$801,2,FALSE))</f>
        <v/>
      </c>
      <c r="J295" s="304" t="str">
        <f>IF(H295="","",VLOOKUP(H295,MP!$A$3:$G$801,7,FALSE))</f>
        <v/>
      </c>
      <c r="K295" s="305"/>
      <c r="L295" s="306" t="str">
        <f>IF(H295="","",VLOOKUP(H295,MP!$A$3:$G$801,6,FALSE)*K295)</f>
        <v/>
      </c>
    </row>
    <row r="296" spans="1:12" s="117" customFormat="1" ht="21" x14ac:dyDescent="0.3">
      <c r="A296" s="170"/>
      <c r="B296" s="321" t="s">
        <v>58</v>
      </c>
      <c r="C296" s="322"/>
      <c r="D296" s="322"/>
      <c r="E296" s="323"/>
      <c r="F296" s="183">
        <f>SUM(F281:F295)</f>
        <v>60.112379824561394</v>
      </c>
      <c r="G296" s="120"/>
      <c r="H296" s="321" t="s">
        <v>58</v>
      </c>
      <c r="I296" s="322"/>
      <c r="J296" s="322"/>
      <c r="K296" s="323"/>
      <c r="L296" s="183">
        <f>SUM(L281:L295)</f>
        <v>11.739833333333333</v>
      </c>
    </row>
    <row r="297" spans="1:12" s="117" customFormat="1" ht="21" x14ac:dyDescent="0.25">
      <c r="A297" s="170"/>
      <c r="B297" s="172" t="s">
        <v>64</v>
      </c>
      <c r="C297" s="173" t="s">
        <v>149</v>
      </c>
      <c r="D297" s="173" t="s">
        <v>89</v>
      </c>
      <c r="E297" s="173" t="s">
        <v>150</v>
      </c>
      <c r="F297" s="174" t="s">
        <v>56</v>
      </c>
      <c r="G297" s="120"/>
      <c r="H297" s="172" t="s">
        <v>64</v>
      </c>
      <c r="I297" s="173" t="s">
        <v>149</v>
      </c>
      <c r="J297" s="173" t="s">
        <v>89</v>
      </c>
      <c r="K297" s="173" t="s">
        <v>150</v>
      </c>
      <c r="L297" s="174" t="s">
        <v>56</v>
      </c>
    </row>
    <row r="298" spans="1:12" s="117" customFormat="1" ht="21" x14ac:dyDescent="0.25">
      <c r="A298" s="170"/>
      <c r="B298" s="179">
        <v>9</v>
      </c>
      <c r="C298" s="175" t="str">
        <f>IF(B298="","",VLOOKUP(B298,EQUIPAMENTOS!$B$11:$G$98,2,FALSE))</f>
        <v>VENUS DELTA MMO</v>
      </c>
      <c r="D298" s="182">
        <f>IF(B298="","",VLOOKUP(B298,EQUIPAMENTOS!$B$11:$G$98,6,FALSE))</f>
        <v>1.4046717171717172E-2</v>
      </c>
      <c r="E298" s="180">
        <v>15</v>
      </c>
      <c r="F298" s="181">
        <f>IF(B298="","",VLOOKUP(B298,EQUIPAMENTOS!$B$11:$G$98,6,FALSE)*E298)</f>
        <v>0.21070075757575757</v>
      </c>
      <c r="G298" s="120"/>
      <c r="H298" s="179">
        <v>8</v>
      </c>
      <c r="I298" s="175" t="str">
        <f>IF(H298="","",VLOOKUP(H298,EQUIPAMENTOS!$B$11:$G$98,2,FALSE))</f>
        <v>DERMO CRYSTAL</v>
      </c>
      <c r="J298" s="182">
        <f>IF(H298="","",VLOOKUP(H298,EQUIPAMENTOS!$B$11:$G$98,6,FALSE))</f>
        <v>9.9273989898989896E-3</v>
      </c>
      <c r="K298" s="180">
        <v>15</v>
      </c>
      <c r="L298" s="181">
        <f>IF(H298="","",VLOOKUP(H298,EQUIPAMENTOS!$B$11:$G$98,6,FALSE)*K298)</f>
        <v>0.14891098484848483</v>
      </c>
    </row>
    <row r="299" spans="1:12" s="117" customFormat="1" ht="21" x14ac:dyDescent="0.25">
      <c r="A299" s="170"/>
      <c r="B299" s="179">
        <v>10</v>
      </c>
      <c r="C299" s="175" t="str">
        <f>IF(B299="","",VLOOKUP(B299,EQUIPAMENTOS!$B$11:$G$98,2,FALSE))</f>
        <v>NEW SKIN</v>
      </c>
      <c r="D299" s="182">
        <f>IF(B299="","",VLOOKUP(B299,EQUIPAMENTOS!$B$11:$G$98,6,FALSE))</f>
        <v>7.3390151515151519E-3</v>
      </c>
      <c r="E299" s="180"/>
      <c r="F299" s="181">
        <f>IF(B299="","",VLOOKUP(B299,EQUIPAMENTOS!$B$11:$G$98,6,FALSE)*E299)</f>
        <v>0</v>
      </c>
      <c r="G299" s="120"/>
      <c r="H299" s="179"/>
      <c r="I299" s="175" t="str">
        <f>IF(H299="","",VLOOKUP(H299,EQUIPAMENTOS!$B$11:$G$98,2,FALSE))</f>
        <v/>
      </c>
      <c r="J299" s="182" t="str">
        <f>IF(H299="","",VLOOKUP(H299,EQUIPAMENTOS!$B$11:$G$98,6,FALSE))</f>
        <v/>
      </c>
      <c r="K299" s="180"/>
      <c r="L299" s="181" t="str">
        <f>IF(H299="","",VLOOKUP(H299,EQUIPAMENTOS!$B$11:$G$98,6,FALSE)*K299)</f>
        <v/>
      </c>
    </row>
    <row r="300" spans="1:12" s="117" customFormat="1" ht="21" x14ac:dyDescent="0.25">
      <c r="A300" s="170"/>
      <c r="B300" s="179"/>
      <c r="C300" s="175" t="str">
        <f>IF(B300="","",VLOOKUP(B300,EQUIPAMENTOS!$B$11:$G$98,2,FALSE))</f>
        <v/>
      </c>
      <c r="D300" s="182" t="str">
        <f>IF(B300="","",VLOOKUP(B300,EQUIPAMENTOS!$B$11:$G$98,6,FALSE))</f>
        <v/>
      </c>
      <c r="E300" s="180"/>
      <c r="F300" s="181" t="str">
        <f>IF(B300="","",VLOOKUP(B300,EQUIPAMENTOS!$B$11:$G$98,6,FALSE)*E300)</f>
        <v/>
      </c>
      <c r="G300" s="120"/>
      <c r="H300" s="179"/>
      <c r="I300" s="175" t="str">
        <f>IF(H300="","",VLOOKUP(H300,EQUIPAMENTOS!$B$11:$G$98,2,FALSE))</f>
        <v/>
      </c>
      <c r="J300" s="182" t="str">
        <f>IF(H300="","",VLOOKUP(H300,EQUIPAMENTOS!$B$11:$G$98,6,FALSE))</f>
        <v/>
      </c>
      <c r="K300" s="180"/>
      <c r="L300" s="181" t="str">
        <f>IF(H300="","",VLOOKUP(H300,EQUIPAMENTOS!$B$11:$G$98,6,FALSE)*K300)</f>
        <v/>
      </c>
    </row>
    <row r="301" spans="1:12" s="117" customFormat="1" ht="21" x14ac:dyDescent="0.25">
      <c r="A301" s="170"/>
      <c r="B301" s="179"/>
      <c r="C301" s="175" t="str">
        <f>IF(B301="","",VLOOKUP(B301,EQUIPAMENTOS!$B$11:$G$98,2,FALSE))</f>
        <v/>
      </c>
      <c r="D301" s="182" t="str">
        <f>IF(B301="","",VLOOKUP(B301,EQUIPAMENTOS!$B$11:$G$98,6,FALSE))</f>
        <v/>
      </c>
      <c r="E301" s="180"/>
      <c r="F301" s="181" t="str">
        <f>IF(B301="","",VLOOKUP(B301,EQUIPAMENTOS!$B$11:$G$98,6,FALSE)*E301)</f>
        <v/>
      </c>
      <c r="G301" s="120"/>
      <c r="H301" s="179"/>
      <c r="I301" s="175" t="str">
        <f>IF(H301="","",VLOOKUP(H301,EQUIPAMENTOS!$B$11:$G$98,2,FALSE))</f>
        <v/>
      </c>
      <c r="J301" s="182" t="str">
        <f>IF(H301="","",VLOOKUP(H301,EQUIPAMENTOS!$B$11:$G$98,6,FALSE))</f>
        <v/>
      </c>
      <c r="K301" s="180"/>
      <c r="L301" s="181" t="str">
        <f>IF(H301="","",VLOOKUP(H301,EQUIPAMENTOS!$B$11:$G$98,6,FALSE)*K301)</f>
        <v/>
      </c>
    </row>
    <row r="302" spans="1:12" s="117" customFormat="1" ht="21" x14ac:dyDescent="0.25">
      <c r="A302" s="170"/>
      <c r="B302" s="179"/>
      <c r="C302" s="175" t="str">
        <f>IF(B302="","",VLOOKUP(B302,EQUIPAMENTOS!$B$11:$G$98,2,FALSE))</f>
        <v/>
      </c>
      <c r="D302" s="182" t="str">
        <f>IF(B302="","",VLOOKUP(B302,EQUIPAMENTOS!$B$11:$G$98,6,FALSE))</f>
        <v/>
      </c>
      <c r="E302" s="180"/>
      <c r="F302" s="181" t="str">
        <f>IF(B302="","",VLOOKUP(B302,EQUIPAMENTOS!$B$11:$G$98,6,FALSE)*E302)</f>
        <v/>
      </c>
      <c r="G302" s="120"/>
      <c r="H302" s="179"/>
      <c r="I302" s="175" t="str">
        <f>IF(H302="","",VLOOKUP(H302,EQUIPAMENTOS!$B$11:$G$98,2,FALSE))</f>
        <v/>
      </c>
      <c r="J302" s="182" t="str">
        <f>IF(H302="","",VLOOKUP(H302,EQUIPAMENTOS!$B$11:$G$98,6,FALSE))</f>
        <v/>
      </c>
      <c r="K302" s="180"/>
      <c r="L302" s="181" t="str">
        <f>IF(H302="","",VLOOKUP(H302,EQUIPAMENTOS!$B$11:$G$98,6,FALSE)*K302)</f>
        <v/>
      </c>
    </row>
    <row r="303" spans="1:12" s="117" customFormat="1" ht="21" x14ac:dyDescent="0.25">
      <c r="A303" s="170"/>
      <c r="B303" s="179"/>
      <c r="C303" s="175" t="str">
        <f>IF(B303="","",VLOOKUP(B303,EQUIPAMENTOS!$B$11:$G$98,2,FALSE))</f>
        <v/>
      </c>
      <c r="D303" s="182" t="str">
        <f>IF(B303="","",VLOOKUP(B303,EQUIPAMENTOS!$B$11:$G$98,6,FALSE))</f>
        <v/>
      </c>
      <c r="E303" s="180"/>
      <c r="F303" s="181" t="str">
        <f>IF(B303="","",VLOOKUP(B303,EQUIPAMENTOS!$B$11:$G$98,6,FALSE)*E303)</f>
        <v/>
      </c>
      <c r="G303" s="120"/>
      <c r="H303" s="179"/>
      <c r="I303" s="175" t="str">
        <f>IF(H303="","",VLOOKUP(H303,EQUIPAMENTOS!$B$11:$G$98,2,FALSE))</f>
        <v/>
      </c>
      <c r="J303" s="182" t="str">
        <f>IF(H303="","",VLOOKUP(H303,EQUIPAMENTOS!$B$11:$G$98,6,FALSE))</f>
        <v/>
      </c>
      <c r="K303" s="180"/>
      <c r="L303" s="181" t="str">
        <f>IF(H303="","",VLOOKUP(H303,EQUIPAMENTOS!$B$11:$G$98,6,FALSE)*K303)</f>
        <v/>
      </c>
    </row>
    <row r="304" spans="1:12" s="117" customFormat="1" ht="21" x14ac:dyDescent="0.25">
      <c r="A304" s="170"/>
      <c r="B304" s="179"/>
      <c r="C304" s="175" t="str">
        <f>IF(B304="","",VLOOKUP(B304,EQUIPAMENTOS!$B$11:$G$98,2,FALSE))</f>
        <v/>
      </c>
      <c r="D304" s="182" t="str">
        <f>IF(B304="","",VLOOKUP(B304,EQUIPAMENTOS!$B$11:$G$98,6,FALSE))</f>
        <v/>
      </c>
      <c r="E304" s="180"/>
      <c r="F304" s="181" t="str">
        <f>IF(B304="","",VLOOKUP(B304,EQUIPAMENTOS!$B$11:$G$98,6,FALSE)*E304)</f>
        <v/>
      </c>
      <c r="G304" s="120"/>
      <c r="H304" s="179"/>
      <c r="I304" s="175" t="str">
        <f>IF(H304="","",VLOOKUP(H304,EQUIPAMENTOS!$B$11:$G$98,2,FALSE))</f>
        <v/>
      </c>
      <c r="J304" s="182" t="str">
        <f>IF(H304="","",VLOOKUP(H304,EQUIPAMENTOS!$B$11:$G$98,6,FALSE))</f>
        <v/>
      </c>
      <c r="K304" s="180"/>
      <c r="L304" s="181" t="str">
        <f>IF(H304="","",VLOOKUP(H304,EQUIPAMENTOS!$B$11:$G$98,6,FALSE)*K304)</f>
        <v/>
      </c>
    </row>
    <row r="305" spans="1:12" s="117" customFormat="1" ht="21" x14ac:dyDescent="0.3">
      <c r="A305" s="170"/>
      <c r="B305" s="321" t="s">
        <v>80</v>
      </c>
      <c r="C305" s="322"/>
      <c r="D305" s="322"/>
      <c r="E305" s="323"/>
      <c r="F305" s="118">
        <f>SUM(F298:F304)</f>
        <v>0.21070075757575757</v>
      </c>
      <c r="G305" s="120"/>
      <c r="H305" s="321" t="s">
        <v>80</v>
      </c>
      <c r="I305" s="322"/>
      <c r="J305" s="322"/>
      <c r="K305" s="323"/>
      <c r="L305" s="118">
        <f>SUM(L298:L304)</f>
        <v>0.14891098484848483</v>
      </c>
    </row>
    <row r="306" spans="1:12" s="117" customFormat="1" ht="21.75" thickBot="1" x14ac:dyDescent="0.35">
      <c r="A306" s="170"/>
      <c r="B306" s="318" t="s">
        <v>57</v>
      </c>
      <c r="C306" s="319"/>
      <c r="D306" s="319"/>
      <c r="E306" s="320"/>
      <c r="F306" s="119">
        <f>+F296+F305</f>
        <v>60.323080582137152</v>
      </c>
      <c r="G306" s="120"/>
      <c r="H306" s="318" t="s">
        <v>57</v>
      </c>
      <c r="I306" s="319"/>
      <c r="J306" s="319"/>
      <c r="K306" s="320"/>
      <c r="L306" s="119">
        <f>+L296+L305</f>
        <v>11.888744318181818</v>
      </c>
    </row>
    <row r="307" spans="1:12" s="117" customFormat="1" ht="21" x14ac:dyDescent="0.25">
      <c r="A307" s="170"/>
      <c r="G307" s="120"/>
    </row>
    <row r="308" spans="1:12" s="117" customFormat="1" ht="21.75" thickBot="1" x14ac:dyDescent="0.3">
      <c r="A308" s="170"/>
      <c r="G308" s="120"/>
    </row>
    <row r="309" spans="1:12" s="117" customFormat="1" ht="21.75" thickBot="1" x14ac:dyDescent="0.3">
      <c r="A309" s="170">
        <v>21</v>
      </c>
      <c r="B309" s="324" t="s">
        <v>336</v>
      </c>
      <c r="C309" s="325"/>
      <c r="D309" s="325"/>
      <c r="E309" s="325"/>
      <c r="F309" s="326"/>
      <c r="G309" s="120"/>
      <c r="H309" s="324" t="s">
        <v>337</v>
      </c>
      <c r="I309" s="325"/>
      <c r="J309" s="325"/>
      <c r="K309" s="325"/>
      <c r="L309" s="326"/>
    </row>
    <row r="310" spans="1:12" s="117" customFormat="1" ht="21" x14ac:dyDescent="0.25">
      <c r="A310" s="170"/>
      <c r="B310" s="172" t="s">
        <v>64</v>
      </c>
      <c r="C310" s="173" t="s">
        <v>148</v>
      </c>
      <c r="D310" s="172" t="s">
        <v>49</v>
      </c>
      <c r="E310" s="172" t="s">
        <v>53</v>
      </c>
      <c r="F310" s="174" t="s">
        <v>56</v>
      </c>
      <c r="G310" s="120"/>
      <c r="H310" s="172" t="s">
        <v>64</v>
      </c>
      <c r="I310" s="173" t="s">
        <v>148</v>
      </c>
      <c r="J310" s="172" t="s">
        <v>49</v>
      </c>
      <c r="K310" s="172" t="s">
        <v>53</v>
      </c>
      <c r="L310" s="174" t="s">
        <v>56</v>
      </c>
    </row>
    <row r="311" spans="1:12" s="117" customFormat="1" ht="21" x14ac:dyDescent="0.25">
      <c r="A311" s="170"/>
      <c r="B311" s="307">
        <v>1</v>
      </c>
      <c r="C311" s="303" t="str">
        <f>IF(B311="","",VLOOKUP(B311,MP!$A$3:$G$801,2,FALSE))</f>
        <v>GAZE</v>
      </c>
      <c r="D311" s="304" t="str">
        <f>IF(B311="","",VLOOKUP(B311,MP!$A$3:$G$801,7,FALSE))</f>
        <v>UNID</v>
      </c>
      <c r="E311" s="305">
        <v>6</v>
      </c>
      <c r="F311" s="306">
        <f>IF(B311="","",VLOOKUP(B311,MP!$A$3:$G$801,6,FALSE)*E311)</f>
        <v>0.40200000000000002</v>
      </c>
      <c r="G311" s="120"/>
      <c r="H311" s="307">
        <v>1</v>
      </c>
      <c r="I311" s="303" t="str">
        <f>IF(H311="","",VLOOKUP(H311,MP!$A$3:$G$801,2,FALSE))</f>
        <v>GAZE</v>
      </c>
      <c r="J311" s="304" t="str">
        <f>IF(H311="","",VLOOKUP(H311,MP!$A$3:$G$801,7,FALSE))</f>
        <v>UNID</v>
      </c>
      <c r="K311" s="305">
        <v>12</v>
      </c>
      <c r="L311" s="306">
        <f>IF(H311="","",VLOOKUP(H311,MP!$A$3:$G$801,6,FALSE)*K311)</f>
        <v>0.80400000000000005</v>
      </c>
    </row>
    <row r="312" spans="1:12" s="117" customFormat="1" ht="21" x14ac:dyDescent="0.25">
      <c r="A312" s="170"/>
      <c r="B312" s="308">
        <v>20</v>
      </c>
      <c r="C312" s="303" t="str">
        <f>IF(B312="","",VLOOKUP(B312,MP!$A$3:$G$801,2,FALSE))</f>
        <v xml:space="preserve">PAPEL TOALHA </v>
      </c>
      <c r="D312" s="304" t="str">
        <f>IF(B312="","",VLOOKUP(B312,MP!$A$3:$G$801,7,FALSE))</f>
        <v>PCTE</v>
      </c>
      <c r="E312" s="305">
        <v>10</v>
      </c>
      <c r="F312" s="306">
        <f>IF(B312="","",VLOOKUP(B312,MP!$A$3:$G$801,6,FALSE)*E312)</f>
        <v>0.24</v>
      </c>
      <c r="G312" s="120"/>
      <c r="H312" s="308">
        <v>20</v>
      </c>
      <c r="I312" s="303" t="str">
        <f>IF(H312="","",VLOOKUP(H312,MP!$A$3:$G$801,2,FALSE))</f>
        <v xml:space="preserve">PAPEL TOALHA </v>
      </c>
      <c r="J312" s="304" t="str">
        <f>IF(H312="","",VLOOKUP(H312,MP!$A$3:$G$801,7,FALSE))</f>
        <v>PCTE</v>
      </c>
      <c r="K312" s="305">
        <v>20</v>
      </c>
      <c r="L312" s="306">
        <f>IF(H312="","",VLOOKUP(H312,MP!$A$3:$G$801,6,FALSE)*K312)</f>
        <v>0.48</v>
      </c>
    </row>
    <row r="313" spans="1:12" s="117" customFormat="1" ht="21" x14ac:dyDescent="0.25">
      <c r="A313" s="170"/>
      <c r="B313" s="308">
        <v>21</v>
      </c>
      <c r="C313" s="303" t="str">
        <f>IF(B313="","",VLOOKUP(B313,MP!$A$3:$G$801,2,FALSE))</f>
        <v xml:space="preserve">PAPEL LENÇOL </v>
      </c>
      <c r="D313" s="304" t="str">
        <f>IF(B313="","",VLOOKUP(B313,MP!$A$3:$G$801,7,FALSE))</f>
        <v>CM</v>
      </c>
      <c r="E313" s="305">
        <v>200</v>
      </c>
      <c r="F313" s="306">
        <f>IF(B313="","",VLOOKUP(B313,MP!$A$3:$G$801,6,FALSE)*E313)</f>
        <v>0.6</v>
      </c>
      <c r="G313" s="120"/>
      <c r="H313" s="308">
        <v>21</v>
      </c>
      <c r="I313" s="303" t="str">
        <f>IF(H313="","",VLOOKUP(H313,MP!$A$3:$G$801,2,FALSE))</f>
        <v xml:space="preserve">PAPEL LENÇOL </v>
      </c>
      <c r="J313" s="304" t="str">
        <f>IF(H313="","",VLOOKUP(H313,MP!$A$3:$G$801,7,FALSE))</f>
        <v>CM</v>
      </c>
      <c r="K313" s="305">
        <v>200</v>
      </c>
      <c r="L313" s="306">
        <f>IF(H313="","",VLOOKUP(H313,MP!$A$3:$G$801,6,FALSE)*K313)</f>
        <v>0.6</v>
      </c>
    </row>
    <row r="314" spans="1:12" s="117" customFormat="1" ht="21" x14ac:dyDescent="0.25">
      <c r="A314" s="170"/>
      <c r="B314" s="308">
        <v>5</v>
      </c>
      <c r="C314" s="303" t="str">
        <f>IF(B314="","",VLOOKUP(B314,MP!$A$3:$G$801,2,FALSE))</f>
        <v xml:space="preserve">CLOREXIDINA </v>
      </c>
      <c r="D314" s="304" t="str">
        <f>IF(B314="","",VLOOKUP(B314,MP!$A$3:$G$801,7,FALSE))</f>
        <v>ML</v>
      </c>
      <c r="E314" s="305">
        <v>4</v>
      </c>
      <c r="F314" s="306">
        <f>IF(B314="","",VLOOKUP(B314,MP!$A$3:$G$801,6,FALSE)*E314)</f>
        <v>0.15</v>
      </c>
      <c r="G314" s="120"/>
      <c r="H314" s="308">
        <v>5</v>
      </c>
      <c r="I314" s="303" t="str">
        <f>IF(H314="","",VLOOKUP(H314,MP!$A$3:$G$801,2,FALSE))</f>
        <v xml:space="preserve">CLOREXIDINA </v>
      </c>
      <c r="J314" s="304" t="str">
        <f>IF(H314="","",VLOOKUP(H314,MP!$A$3:$G$801,7,FALSE))</f>
        <v>ML</v>
      </c>
      <c r="K314" s="305">
        <v>6</v>
      </c>
      <c r="L314" s="306">
        <f>IF(H314="","",VLOOKUP(H314,MP!$A$3:$G$801,6,FALSE)*K314)</f>
        <v>0.22499999999999998</v>
      </c>
    </row>
    <row r="315" spans="1:12" s="117" customFormat="1" ht="21" x14ac:dyDescent="0.25">
      <c r="A315" s="170"/>
      <c r="B315" s="308">
        <v>58</v>
      </c>
      <c r="C315" s="303" t="str">
        <f>IF(B315="","",VLOOKUP(B315,MP!$A$3:$G$801,2,FALSE))</f>
        <v>GEL GLICERINADO</v>
      </c>
      <c r="D315" s="304" t="str">
        <f>IF(B315="","",VLOOKUP(B315,MP!$A$3:$G$801,7,FALSE))</f>
        <v>GRAMAS</v>
      </c>
      <c r="E315" s="305">
        <v>22</v>
      </c>
      <c r="F315" s="306">
        <f>IF(B315="","",VLOOKUP(B315,MP!$A$3:$G$801,6,FALSE)*E315)</f>
        <v>2.2000000000000002</v>
      </c>
      <c r="G315" s="120"/>
      <c r="H315" s="308">
        <v>58</v>
      </c>
      <c r="I315" s="303" t="str">
        <f>IF(H315="","",VLOOKUP(H315,MP!$A$3:$G$801,2,FALSE))</f>
        <v>GEL GLICERINADO</v>
      </c>
      <c r="J315" s="304" t="str">
        <f>IF(H315="","",VLOOKUP(H315,MP!$A$3:$G$801,7,FALSE))</f>
        <v>GRAMAS</v>
      </c>
      <c r="K315" s="305">
        <v>56</v>
      </c>
      <c r="L315" s="306">
        <f>IF(H315="","",VLOOKUP(H315,MP!$A$3:$G$801,6,FALSE)*K315)</f>
        <v>5.6000000000000005</v>
      </c>
    </row>
    <row r="316" spans="1:12" s="117" customFormat="1" ht="21" x14ac:dyDescent="0.25">
      <c r="A316" s="170"/>
      <c r="B316" s="308">
        <v>8</v>
      </c>
      <c r="C316" s="303" t="str">
        <f>IF(B316="","",VLOOKUP(B316,MP!$A$3:$G$801,2,FALSE))</f>
        <v xml:space="preserve">LUVA </v>
      </c>
      <c r="D316" s="304" t="str">
        <f>IF(B316="","",VLOOKUP(B316,MP!$A$3:$G$801,7,FALSE))</f>
        <v>UNID</v>
      </c>
      <c r="E316" s="305">
        <v>2</v>
      </c>
      <c r="F316" s="306">
        <f>IF(B316="","",VLOOKUP(B316,MP!$A$3:$G$801,6,FALSE)*E316)</f>
        <v>0.48</v>
      </c>
      <c r="G316" s="120"/>
      <c r="H316" s="308">
        <v>8</v>
      </c>
      <c r="I316" s="303" t="str">
        <f>IF(H316="","",VLOOKUP(H316,MP!$A$3:$G$801,2,FALSE))</f>
        <v xml:space="preserve">LUVA </v>
      </c>
      <c r="J316" s="304" t="str">
        <f>IF(H316="","",VLOOKUP(H316,MP!$A$3:$G$801,7,FALSE))</f>
        <v>UNID</v>
      </c>
      <c r="K316" s="305">
        <v>2</v>
      </c>
      <c r="L316" s="306">
        <f>IF(H316="","",VLOOKUP(H316,MP!$A$3:$G$801,6,FALSE)*K316)</f>
        <v>0.48</v>
      </c>
    </row>
    <row r="317" spans="1:12" s="117" customFormat="1" ht="21" x14ac:dyDescent="0.25">
      <c r="A317" s="170"/>
      <c r="B317" s="308"/>
      <c r="C317" s="303" t="str">
        <f>IF(B317="","",VLOOKUP(B317,MP!$A$3:$G$801,2,FALSE))</f>
        <v/>
      </c>
      <c r="D317" s="304" t="str">
        <f>IF(B317="","",VLOOKUP(B317,MP!$A$3:$G$801,7,FALSE))</f>
        <v/>
      </c>
      <c r="E317" s="305"/>
      <c r="F317" s="306" t="str">
        <f>IF(B317="","",VLOOKUP(B317,MP!$A$3:$G$801,6,FALSE)*E317)</f>
        <v/>
      </c>
      <c r="G317" s="120"/>
      <c r="H317" s="308"/>
      <c r="I317" s="303" t="str">
        <f>IF(H317="","",VLOOKUP(H317,MP!$A$3:$G$801,2,FALSE))</f>
        <v/>
      </c>
      <c r="J317" s="304" t="str">
        <f>IF(H317="","",VLOOKUP(H317,MP!$A$3:$G$801,7,FALSE))</f>
        <v/>
      </c>
      <c r="K317" s="305"/>
      <c r="L317" s="306" t="str">
        <f>IF(H317="","",VLOOKUP(H317,MP!$A$3:$G$801,6,FALSE)*K317)</f>
        <v/>
      </c>
    </row>
    <row r="318" spans="1:12" s="117" customFormat="1" ht="21" x14ac:dyDescent="0.25">
      <c r="A318" s="170"/>
      <c r="B318" s="178"/>
      <c r="C318" s="175" t="str">
        <f>IF(B318="","",VLOOKUP(B318,MP!$A$3:$G$801,2,FALSE))</f>
        <v/>
      </c>
      <c r="D318" s="176" t="str">
        <f>IF(B318="","",VLOOKUP(B318,MP!$A$3:$G$801,7,FALSE))</f>
        <v/>
      </c>
      <c r="E318" s="180"/>
      <c r="F318" s="181" t="str">
        <f>IF(B318="","",VLOOKUP(B318,MP!$A$3:$G$801,6,FALSE)*E318)</f>
        <v/>
      </c>
      <c r="G318" s="120"/>
      <c r="H318" s="178"/>
      <c r="I318" s="175" t="str">
        <f>IF(H318="","",VLOOKUP(H318,MP!$A$3:$G$801,2,FALSE))</f>
        <v/>
      </c>
      <c r="J318" s="176" t="str">
        <f>IF(H318="","",VLOOKUP(H318,MP!$A$3:$G$801,7,FALSE))</f>
        <v/>
      </c>
      <c r="K318" s="180"/>
      <c r="L318" s="181" t="str">
        <f>IF(H318="","",VLOOKUP(H318,MP!$A$3:$G$801,6,FALSE)*K318)</f>
        <v/>
      </c>
    </row>
    <row r="319" spans="1:12" s="117" customFormat="1" ht="21" x14ac:dyDescent="0.25">
      <c r="A319" s="170"/>
      <c r="B319" s="178"/>
      <c r="C319" s="175" t="str">
        <f>IF(B319="","",VLOOKUP(B319,MP!$A$3:$G$801,2,FALSE))</f>
        <v/>
      </c>
      <c r="D319" s="176" t="str">
        <f>IF(B319="","",VLOOKUP(B319,MP!$A$3:$G$801,7,FALSE))</f>
        <v/>
      </c>
      <c r="E319" s="180"/>
      <c r="F319" s="181" t="str">
        <f>IF(B319="","",VLOOKUP(B319,MP!$A$3:$G$801,6,FALSE)*E319)</f>
        <v/>
      </c>
      <c r="G319" s="120"/>
      <c r="H319" s="178"/>
      <c r="I319" s="175" t="str">
        <f>IF(H319="","",VLOOKUP(H319,MP!$A$3:$G$801,2,FALSE))</f>
        <v/>
      </c>
      <c r="J319" s="176" t="str">
        <f>IF(H319="","",VLOOKUP(H319,MP!$A$3:$G$801,7,FALSE))</f>
        <v/>
      </c>
      <c r="K319" s="180"/>
      <c r="L319" s="181" t="str">
        <f>IF(H319="","",VLOOKUP(H319,MP!$A$3:$G$801,6,FALSE)*K319)</f>
        <v/>
      </c>
    </row>
    <row r="320" spans="1:12" s="117" customFormat="1" ht="21" x14ac:dyDescent="0.25">
      <c r="A320" s="170"/>
      <c r="B320" s="178"/>
      <c r="C320" s="175" t="str">
        <f>IF(B320="","",VLOOKUP(B320,MP!$A$3:$G$801,2,FALSE))</f>
        <v/>
      </c>
      <c r="D320" s="176" t="str">
        <f>IF(B320="","",VLOOKUP(B320,MP!$A$3:$G$801,7,FALSE))</f>
        <v/>
      </c>
      <c r="E320" s="180"/>
      <c r="F320" s="181" t="str">
        <f>IF(B320="","",VLOOKUP(B320,MP!$A$3:$G$801,6,FALSE)*E320)</f>
        <v/>
      </c>
      <c r="G320" s="120"/>
      <c r="H320" s="178"/>
      <c r="I320" s="175" t="str">
        <f>IF(H320="","",VLOOKUP(H320,MP!$A$3:$G$801,2,FALSE))</f>
        <v/>
      </c>
      <c r="J320" s="176" t="str">
        <f>IF(H320="","",VLOOKUP(H320,MP!$A$3:$G$801,7,FALSE))</f>
        <v/>
      </c>
      <c r="K320" s="180"/>
      <c r="L320" s="181" t="str">
        <f>IF(H320="","",VLOOKUP(H320,MP!$A$3:$G$801,6,FALSE)*K320)</f>
        <v/>
      </c>
    </row>
    <row r="321" spans="1:12" s="117" customFormat="1" ht="21" x14ac:dyDescent="0.25">
      <c r="A321" s="170"/>
      <c r="B321" s="178"/>
      <c r="C321" s="175" t="str">
        <f>IF(B321="","",VLOOKUP(B321,MP!$A$3:$G$801,2,FALSE))</f>
        <v/>
      </c>
      <c r="D321" s="176" t="str">
        <f>IF(B321="","",VLOOKUP(B321,MP!$A$3:$G$801,7,FALSE))</f>
        <v/>
      </c>
      <c r="E321" s="180"/>
      <c r="F321" s="181" t="str">
        <f>IF(B321="","",VLOOKUP(B321,MP!$A$3:$G$801,6,FALSE)*E321)</f>
        <v/>
      </c>
      <c r="G321" s="120"/>
      <c r="H321" s="178"/>
      <c r="I321" s="175" t="str">
        <f>IF(H321="","",VLOOKUP(H321,MP!$A$3:$G$801,2,FALSE))</f>
        <v/>
      </c>
      <c r="J321" s="176" t="str">
        <f>IF(H321="","",VLOOKUP(H321,MP!$A$3:$G$801,7,FALSE))</f>
        <v/>
      </c>
      <c r="K321" s="180"/>
      <c r="L321" s="181" t="str">
        <f>IF(H321="","",VLOOKUP(H321,MP!$A$3:$G$801,6,FALSE)*K321)</f>
        <v/>
      </c>
    </row>
    <row r="322" spans="1:12" s="117" customFormat="1" ht="21" x14ac:dyDescent="0.25">
      <c r="A322" s="170"/>
      <c r="B322" s="179"/>
      <c r="C322" s="175" t="str">
        <f>IF(B322="","",VLOOKUP(B322,MP!$A$3:$G$801,2,FALSE))</f>
        <v/>
      </c>
      <c r="D322" s="176" t="str">
        <f>IF(B322="","",VLOOKUP(B322,MP!$A$3:$G$801,7,FALSE))</f>
        <v/>
      </c>
      <c r="E322" s="180"/>
      <c r="F322" s="181" t="str">
        <f>IF(B322="","",VLOOKUP(B322,MP!$A$3:$G$801,6,FALSE)*E322)</f>
        <v/>
      </c>
      <c r="G322" s="120"/>
      <c r="H322" s="179"/>
      <c r="I322" s="175" t="str">
        <f>IF(H322="","",VLOOKUP(H322,MP!$A$3:$G$801,2,FALSE))</f>
        <v/>
      </c>
      <c r="J322" s="176" t="str">
        <f>IF(H322="","",VLOOKUP(H322,MP!$A$3:$G$801,7,FALSE))</f>
        <v/>
      </c>
      <c r="K322" s="180"/>
      <c r="L322" s="181" t="str">
        <f>IF(H322="","",VLOOKUP(H322,MP!$A$3:$G$801,6,FALSE)*K322)</f>
        <v/>
      </c>
    </row>
    <row r="323" spans="1:12" s="117" customFormat="1" ht="21" x14ac:dyDescent="0.25">
      <c r="A323" s="170"/>
      <c r="B323" s="179"/>
      <c r="C323" s="175" t="str">
        <f>IF(B323="","",VLOOKUP(B323,MP!$A$3:$G$801,2,FALSE))</f>
        <v/>
      </c>
      <c r="D323" s="176" t="str">
        <f>IF(B323="","",VLOOKUP(B323,MP!$A$3:$G$801,7,FALSE))</f>
        <v/>
      </c>
      <c r="E323" s="180"/>
      <c r="F323" s="181" t="str">
        <f>IF(B323="","",VLOOKUP(B323,MP!$A$3:$G$801,6,FALSE)*E323)</f>
        <v/>
      </c>
      <c r="G323" s="120"/>
      <c r="H323" s="179"/>
      <c r="I323" s="175" t="str">
        <f>IF(H323="","",VLOOKUP(H323,MP!$A$3:$G$801,2,FALSE))</f>
        <v/>
      </c>
      <c r="J323" s="176" t="str">
        <f>IF(H323="","",VLOOKUP(H323,MP!$A$3:$G$801,7,FALSE))</f>
        <v/>
      </c>
      <c r="K323" s="180"/>
      <c r="L323" s="181" t="str">
        <f>IF(H323="","",VLOOKUP(H323,MP!$A$3:$G$801,6,FALSE)*K323)</f>
        <v/>
      </c>
    </row>
    <row r="324" spans="1:12" s="117" customFormat="1" ht="21" x14ac:dyDescent="0.25">
      <c r="A324" s="170"/>
      <c r="B324" s="179"/>
      <c r="C324" s="175" t="str">
        <f>IF(B324="","",VLOOKUP(B324,MP!$A$3:$G$801,2,FALSE))</f>
        <v/>
      </c>
      <c r="D324" s="176" t="str">
        <f>IF(B324="","",VLOOKUP(B324,MP!$A$3:$G$801,7,FALSE))</f>
        <v/>
      </c>
      <c r="E324" s="180"/>
      <c r="F324" s="181" t="str">
        <f>IF(B324="","",VLOOKUP(B324,MP!$A$3:$G$801,6,FALSE)*E324)</f>
        <v/>
      </c>
      <c r="G324" s="120"/>
      <c r="H324" s="179"/>
      <c r="I324" s="175" t="str">
        <f>IF(H324="","",VLOOKUP(H324,MP!$A$3:$G$801,2,FALSE))</f>
        <v/>
      </c>
      <c r="J324" s="176" t="str">
        <f>IF(H324="","",VLOOKUP(H324,MP!$A$3:$G$801,7,FALSE))</f>
        <v/>
      </c>
      <c r="K324" s="180"/>
      <c r="L324" s="181" t="str">
        <f>IF(H324="","",VLOOKUP(H324,MP!$A$3:$G$801,6,FALSE)*K324)</f>
        <v/>
      </c>
    </row>
    <row r="325" spans="1:12" s="117" customFormat="1" ht="21" x14ac:dyDescent="0.25">
      <c r="A325" s="170"/>
      <c r="B325" s="179"/>
      <c r="C325" s="175" t="str">
        <f>IF(B325="","",VLOOKUP(B325,MP!$A$3:$G$801,2,FALSE))</f>
        <v/>
      </c>
      <c r="D325" s="176" t="str">
        <f>IF(B325="","",VLOOKUP(B325,MP!$A$3:$G$801,7,FALSE))</f>
        <v/>
      </c>
      <c r="E325" s="180"/>
      <c r="F325" s="181" t="str">
        <f>IF(B325="","",VLOOKUP(B325,MP!$A$3:$G$801,6,FALSE)*E325)</f>
        <v/>
      </c>
      <c r="G325" s="120"/>
      <c r="H325" s="179"/>
      <c r="I325" s="175" t="str">
        <f>IF(H325="","",VLOOKUP(H325,MP!$A$3:$G$801,2,FALSE))</f>
        <v/>
      </c>
      <c r="J325" s="176" t="str">
        <f>IF(H325="","",VLOOKUP(H325,MP!$A$3:$G$801,7,FALSE))</f>
        <v/>
      </c>
      <c r="K325" s="180"/>
      <c r="L325" s="181" t="str">
        <f>IF(H325="","",VLOOKUP(H325,MP!$A$3:$G$801,6,FALSE)*K325)</f>
        <v/>
      </c>
    </row>
    <row r="326" spans="1:12" s="117" customFormat="1" ht="21" x14ac:dyDescent="0.3">
      <c r="A326" s="170"/>
      <c r="B326" s="321" t="s">
        <v>58</v>
      </c>
      <c r="C326" s="322"/>
      <c r="D326" s="322"/>
      <c r="E326" s="323"/>
      <c r="F326" s="183">
        <f>SUM(F311:F325)</f>
        <v>4.0720000000000001</v>
      </c>
      <c r="G326" s="120"/>
      <c r="H326" s="321" t="s">
        <v>58</v>
      </c>
      <c r="I326" s="322"/>
      <c r="J326" s="322"/>
      <c r="K326" s="323"/>
      <c r="L326" s="183">
        <f>SUM(L311:L325)</f>
        <v>8.1890000000000001</v>
      </c>
    </row>
    <row r="327" spans="1:12" s="117" customFormat="1" ht="21" x14ac:dyDescent="0.25">
      <c r="A327" s="170"/>
      <c r="B327" s="172" t="s">
        <v>64</v>
      </c>
      <c r="C327" s="173" t="s">
        <v>149</v>
      </c>
      <c r="D327" s="173" t="s">
        <v>89</v>
      </c>
      <c r="E327" s="173" t="s">
        <v>150</v>
      </c>
      <c r="F327" s="174" t="s">
        <v>56</v>
      </c>
      <c r="G327" s="120"/>
      <c r="H327" s="172" t="s">
        <v>64</v>
      </c>
      <c r="I327" s="173" t="s">
        <v>149</v>
      </c>
      <c r="J327" s="173" t="s">
        <v>89</v>
      </c>
      <c r="K327" s="173" t="s">
        <v>150</v>
      </c>
      <c r="L327" s="174" t="s">
        <v>56</v>
      </c>
    </row>
    <row r="328" spans="1:12" s="117" customFormat="1" ht="21" x14ac:dyDescent="0.25">
      <c r="A328" s="170"/>
      <c r="B328" s="179">
        <v>2</v>
      </c>
      <c r="C328" s="175" t="str">
        <f>IF(B328="","",VLOOKUP(B328,EQUIPAMENTOS!$B$11:$G$98,2,FALSE))</f>
        <v>ETHERNIA COLD FREQUENCIA CRIOTERAPIA</v>
      </c>
      <c r="D328" s="182">
        <f>IF(B328="","",VLOOKUP(B328,EQUIPAMENTOS!$B$11:$G$98,6,FALSE))</f>
        <v>4.0877525252525256E-2</v>
      </c>
      <c r="E328" s="180">
        <v>20</v>
      </c>
      <c r="F328" s="181">
        <f>IF(B328="","",VLOOKUP(B328,EQUIPAMENTOS!$B$11:$G$98,6,FALSE)*E328)</f>
        <v>0.81755050505050508</v>
      </c>
      <c r="G328" s="120"/>
      <c r="H328" s="179">
        <v>2</v>
      </c>
      <c r="I328" s="175" t="str">
        <f>IF(H328="","",VLOOKUP(H328,EQUIPAMENTOS!$B$11:$G$98,2,FALSE))</f>
        <v>ETHERNIA COLD FREQUENCIA CRIOTERAPIA</v>
      </c>
      <c r="J328" s="182">
        <f>IF(H328="","",VLOOKUP(H328,EQUIPAMENTOS!$B$11:$G$98,6,FALSE))</f>
        <v>4.0877525252525256E-2</v>
      </c>
      <c r="K328" s="180">
        <v>20</v>
      </c>
      <c r="L328" s="181">
        <f>IF(H328="","",VLOOKUP(H328,EQUIPAMENTOS!$B$11:$G$98,6,FALSE)*K328)</f>
        <v>0.81755050505050508</v>
      </c>
    </row>
    <row r="329" spans="1:12" s="117" customFormat="1" ht="21" x14ac:dyDescent="0.25">
      <c r="A329" s="170"/>
      <c r="B329" s="179"/>
      <c r="C329" s="175" t="str">
        <f>IF(B329="","",VLOOKUP(B329,EQUIPAMENTOS!$B$11:$G$98,2,FALSE))</f>
        <v/>
      </c>
      <c r="D329" s="182" t="str">
        <f>IF(B329="","",VLOOKUP(B329,EQUIPAMENTOS!$B$11:$G$98,6,FALSE))</f>
        <v/>
      </c>
      <c r="E329" s="180"/>
      <c r="F329" s="181" t="str">
        <f>IF(B329="","",VLOOKUP(B329,EQUIPAMENTOS!$B$11:$G$98,6,FALSE)*E329)</f>
        <v/>
      </c>
      <c r="G329" s="120"/>
      <c r="H329" s="179"/>
      <c r="I329" s="175" t="str">
        <f>IF(H329="","",VLOOKUP(H329,EQUIPAMENTOS!$B$11:$G$98,2,FALSE))</f>
        <v/>
      </c>
      <c r="J329" s="182" t="str">
        <f>IF(H329="","",VLOOKUP(H329,EQUIPAMENTOS!$B$11:$G$98,6,FALSE))</f>
        <v/>
      </c>
      <c r="K329" s="180"/>
      <c r="L329" s="181" t="str">
        <f>IF(H329="","",VLOOKUP(H329,EQUIPAMENTOS!$B$11:$G$98,6,FALSE)*K329)</f>
        <v/>
      </c>
    </row>
    <row r="330" spans="1:12" s="117" customFormat="1" ht="21" x14ac:dyDescent="0.25">
      <c r="A330" s="170"/>
      <c r="B330" s="179"/>
      <c r="C330" s="175" t="str">
        <f>IF(B330="","",VLOOKUP(B330,EQUIPAMENTOS!$B$11:$G$98,2,FALSE))</f>
        <v/>
      </c>
      <c r="D330" s="182" t="str">
        <f>IF(B330="","",VLOOKUP(B330,EQUIPAMENTOS!$B$11:$G$98,6,FALSE))</f>
        <v/>
      </c>
      <c r="E330" s="180"/>
      <c r="F330" s="181" t="str">
        <f>IF(B330="","",VLOOKUP(B330,EQUIPAMENTOS!$B$11:$G$98,6,FALSE)*E330)</f>
        <v/>
      </c>
      <c r="G330" s="120"/>
      <c r="H330" s="179"/>
      <c r="I330" s="175" t="str">
        <f>IF(H330="","",VLOOKUP(H330,EQUIPAMENTOS!$B$11:$G$98,2,FALSE))</f>
        <v/>
      </c>
      <c r="J330" s="182" t="str">
        <f>IF(H330="","",VLOOKUP(H330,EQUIPAMENTOS!$B$11:$G$98,6,FALSE))</f>
        <v/>
      </c>
      <c r="K330" s="180"/>
      <c r="L330" s="181" t="str">
        <f>IF(H330="","",VLOOKUP(H330,EQUIPAMENTOS!$B$11:$G$98,6,FALSE)*K330)</f>
        <v/>
      </c>
    </row>
    <row r="331" spans="1:12" s="117" customFormat="1" ht="21" x14ac:dyDescent="0.25">
      <c r="A331" s="170"/>
      <c r="B331" s="179"/>
      <c r="C331" s="175" t="str">
        <f>IF(B331="","",VLOOKUP(B331,EQUIPAMENTOS!$B$11:$G$98,2,FALSE))</f>
        <v/>
      </c>
      <c r="D331" s="182" t="str">
        <f>IF(B331="","",VLOOKUP(B331,EQUIPAMENTOS!$B$11:$G$98,6,FALSE))</f>
        <v/>
      </c>
      <c r="E331" s="180"/>
      <c r="F331" s="181" t="str">
        <f>IF(B331="","",VLOOKUP(B331,EQUIPAMENTOS!$B$11:$G$98,6,FALSE)*E331)</f>
        <v/>
      </c>
      <c r="G331" s="120"/>
      <c r="H331" s="179"/>
      <c r="I331" s="175" t="str">
        <f>IF(H331="","",VLOOKUP(H331,EQUIPAMENTOS!$B$11:$G$98,2,FALSE))</f>
        <v/>
      </c>
      <c r="J331" s="182" t="str">
        <f>IF(H331="","",VLOOKUP(H331,EQUIPAMENTOS!$B$11:$G$98,6,FALSE))</f>
        <v/>
      </c>
      <c r="K331" s="180"/>
      <c r="L331" s="181" t="str">
        <f>IF(H331="","",VLOOKUP(H331,EQUIPAMENTOS!$B$11:$G$98,6,FALSE)*K331)</f>
        <v/>
      </c>
    </row>
    <row r="332" spans="1:12" s="117" customFormat="1" ht="21" x14ac:dyDescent="0.25">
      <c r="A332" s="170"/>
      <c r="B332" s="179"/>
      <c r="C332" s="175" t="str">
        <f>IF(B332="","",VLOOKUP(B332,EQUIPAMENTOS!$B$11:$G$98,2,FALSE))</f>
        <v/>
      </c>
      <c r="D332" s="182" t="str">
        <f>IF(B332="","",VLOOKUP(B332,EQUIPAMENTOS!$B$11:$G$98,6,FALSE))</f>
        <v/>
      </c>
      <c r="E332" s="180"/>
      <c r="F332" s="181" t="str">
        <f>IF(B332="","",VLOOKUP(B332,EQUIPAMENTOS!$B$11:$G$98,6,FALSE)*E332)</f>
        <v/>
      </c>
      <c r="G332" s="120"/>
      <c r="H332" s="179"/>
      <c r="I332" s="175" t="str">
        <f>IF(H332="","",VLOOKUP(H332,EQUIPAMENTOS!$B$11:$G$98,2,FALSE))</f>
        <v/>
      </c>
      <c r="J332" s="182" t="str">
        <f>IF(H332="","",VLOOKUP(H332,EQUIPAMENTOS!$B$11:$G$98,6,FALSE))</f>
        <v/>
      </c>
      <c r="K332" s="180"/>
      <c r="L332" s="181" t="str">
        <f>IF(H332="","",VLOOKUP(H332,EQUIPAMENTOS!$B$11:$G$98,6,FALSE)*K332)</f>
        <v/>
      </c>
    </row>
    <row r="333" spans="1:12" s="117" customFormat="1" ht="21" x14ac:dyDescent="0.25">
      <c r="A333" s="170"/>
      <c r="B333" s="179"/>
      <c r="C333" s="175" t="str">
        <f>IF(B333="","",VLOOKUP(B333,EQUIPAMENTOS!$B$11:$G$98,2,FALSE))</f>
        <v/>
      </c>
      <c r="D333" s="182" t="str">
        <f>IF(B333="","",VLOOKUP(B333,EQUIPAMENTOS!$B$11:$G$98,6,FALSE))</f>
        <v/>
      </c>
      <c r="E333" s="180"/>
      <c r="F333" s="181" t="str">
        <f>IF(B333="","",VLOOKUP(B333,EQUIPAMENTOS!$B$11:$G$98,6,FALSE)*E333)</f>
        <v/>
      </c>
      <c r="G333" s="120"/>
      <c r="H333" s="179"/>
      <c r="I333" s="175" t="str">
        <f>IF(H333="","",VLOOKUP(H333,EQUIPAMENTOS!$B$11:$G$98,2,FALSE))</f>
        <v/>
      </c>
      <c r="J333" s="182" t="str">
        <f>IF(H333="","",VLOOKUP(H333,EQUIPAMENTOS!$B$11:$G$98,6,FALSE))</f>
        <v/>
      </c>
      <c r="K333" s="180"/>
      <c r="L333" s="181" t="str">
        <f>IF(H333="","",VLOOKUP(H333,EQUIPAMENTOS!$B$11:$G$98,6,FALSE)*K333)</f>
        <v/>
      </c>
    </row>
    <row r="334" spans="1:12" s="117" customFormat="1" ht="21" x14ac:dyDescent="0.25">
      <c r="A334" s="170"/>
      <c r="B334" s="179"/>
      <c r="C334" s="175" t="str">
        <f>IF(B334="","",VLOOKUP(B334,EQUIPAMENTOS!$B$11:$G$98,2,FALSE))</f>
        <v/>
      </c>
      <c r="D334" s="182" t="str">
        <f>IF(B334="","",VLOOKUP(B334,EQUIPAMENTOS!$B$11:$G$98,6,FALSE))</f>
        <v/>
      </c>
      <c r="E334" s="180"/>
      <c r="F334" s="181" t="str">
        <f>IF(B334="","",VLOOKUP(B334,EQUIPAMENTOS!$B$11:$G$98,6,FALSE)*E334)</f>
        <v/>
      </c>
      <c r="G334" s="120"/>
      <c r="H334" s="179"/>
      <c r="I334" s="175" t="str">
        <f>IF(H334="","",VLOOKUP(H334,EQUIPAMENTOS!$B$11:$G$98,2,FALSE))</f>
        <v/>
      </c>
      <c r="J334" s="182" t="str">
        <f>IF(H334="","",VLOOKUP(H334,EQUIPAMENTOS!$B$11:$G$98,6,FALSE))</f>
        <v/>
      </c>
      <c r="K334" s="180"/>
      <c r="L334" s="181" t="str">
        <f>IF(H334="","",VLOOKUP(H334,EQUIPAMENTOS!$B$11:$G$98,6,FALSE)*K334)</f>
        <v/>
      </c>
    </row>
    <row r="335" spans="1:12" s="117" customFormat="1" ht="21" x14ac:dyDescent="0.3">
      <c r="A335" s="170"/>
      <c r="B335" s="321" t="s">
        <v>80</v>
      </c>
      <c r="C335" s="322"/>
      <c r="D335" s="322"/>
      <c r="E335" s="323"/>
      <c r="F335" s="118">
        <f>SUM(F328:F334)</f>
        <v>0.81755050505050508</v>
      </c>
      <c r="G335" s="120"/>
      <c r="H335" s="321" t="s">
        <v>80</v>
      </c>
      <c r="I335" s="322"/>
      <c r="J335" s="322"/>
      <c r="K335" s="323"/>
      <c r="L335" s="118">
        <f>SUM(L328:L334)</f>
        <v>0.81755050505050508</v>
      </c>
    </row>
    <row r="336" spans="1:12" s="117" customFormat="1" ht="21.75" thickBot="1" x14ac:dyDescent="0.35">
      <c r="A336" s="170"/>
      <c r="B336" s="318" t="s">
        <v>57</v>
      </c>
      <c r="C336" s="319"/>
      <c r="D336" s="319"/>
      <c r="E336" s="320"/>
      <c r="F336" s="119">
        <f>+F326+F335</f>
        <v>4.8895505050505053</v>
      </c>
      <c r="G336" s="120"/>
      <c r="H336" s="318" t="s">
        <v>57</v>
      </c>
      <c r="I336" s="319"/>
      <c r="J336" s="319"/>
      <c r="K336" s="320"/>
      <c r="L336" s="119">
        <f>+L326+L335</f>
        <v>9.0065505050505053</v>
      </c>
    </row>
    <row r="337" spans="1:12" s="117" customFormat="1" ht="21" x14ac:dyDescent="0.25">
      <c r="A337" s="170"/>
      <c r="G337" s="120"/>
    </row>
    <row r="338" spans="1:12" s="117" customFormat="1" ht="21.75" thickBot="1" x14ac:dyDescent="0.3">
      <c r="A338" s="170"/>
      <c r="G338" s="120"/>
    </row>
    <row r="339" spans="1:12" s="117" customFormat="1" ht="21.75" thickBot="1" x14ac:dyDescent="0.3">
      <c r="A339" s="170">
        <v>22</v>
      </c>
      <c r="B339" s="324" t="s">
        <v>338</v>
      </c>
      <c r="C339" s="325"/>
      <c r="D339" s="325"/>
      <c r="E339" s="325"/>
      <c r="F339" s="326"/>
      <c r="G339" s="120"/>
      <c r="H339" s="324" t="s">
        <v>340</v>
      </c>
      <c r="I339" s="325"/>
      <c r="J339" s="325"/>
      <c r="K339" s="325"/>
      <c r="L339" s="326"/>
    </row>
    <row r="340" spans="1:12" s="117" customFormat="1" ht="21" x14ac:dyDescent="0.25">
      <c r="A340" s="170"/>
      <c r="B340" s="172" t="s">
        <v>64</v>
      </c>
      <c r="C340" s="173" t="s">
        <v>148</v>
      </c>
      <c r="D340" s="172" t="s">
        <v>49</v>
      </c>
      <c r="E340" s="172" t="s">
        <v>53</v>
      </c>
      <c r="F340" s="174" t="s">
        <v>56</v>
      </c>
      <c r="G340" s="120"/>
      <c r="H340" s="172" t="s">
        <v>64</v>
      </c>
      <c r="I340" s="173" t="s">
        <v>148</v>
      </c>
      <c r="J340" s="172" t="s">
        <v>49</v>
      </c>
      <c r="K340" s="172" t="s">
        <v>53</v>
      </c>
      <c r="L340" s="174" t="s">
        <v>56</v>
      </c>
    </row>
    <row r="341" spans="1:12" s="117" customFormat="1" ht="21" x14ac:dyDescent="0.25">
      <c r="A341" s="170"/>
      <c r="B341" s="177">
        <v>59</v>
      </c>
      <c r="C341" s="303" t="str">
        <f>IF(B341="","",VLOOKUP(B341,MP!$A$3:$G$801,2,FALSE))</f>
        <v>GEL COM ATIVOS  - RMC</v>
      </c>
      <c r="D341" s="304" t="str">
        <f>IF(B341="","",VLOOKUP(B341,MP!$A$3:$G$801,7,FALSE))</f>
        <v>GRAMAS</v>
      </c>
      <c r="E341" s="305">
        <v>78</v>
      </c>
      <c r="F341" s="306">
        <f>IF(B341="","",VLOOKUP(B341,MP!$A$3:$G$801,6,FALSE)*E341)</f>
        <v>6.4350000000000005</v>
      </c>
      <c r="G341" s="120"/>
      <c r="H341" s="307">
        <v>5</v>
      </c>
      <c r="I341" s="303" t="str">
        <f>IF(H341="","",VLOOKUP(H341,MP!$A$3:$G$801,2,FALSE))</f>
        <v xml:space="preserve">CLOREXIDINA </v>
      </c>
      <c r="J341" s="304" t="str">
        <f>IF(H341="","",VLOOKUP(H341,MP!$A$3:$G$801,7,FALSE))</f>
        <v>ML</v>
      </c>
      <c r="K341" s="305">
        <v>0.3</v>
      </c>
      <c r="L341" s="306">
        <f>IF(H341="","",VLOOKUP(H341,MP!$A$3:$G$801,6,FALSE)*K341)</f>
        <v>1.125E-2</v>
      </c>
    </row>
    <row r="342" spans="1:12" s="117" customFormat="1" ht="21" x14ac:dyDescent="0.25">
      <c r="A342" s="170"/>
      <c r="B342" s="178">
        <v>5</v>
      </c>
      <c r="C342" s="303" t="str">
        <f>IF(B342="","",VLOOKUP(B342,MP!$A$3:$G$801,2,FALSE))</f>
        <v xml:space="preserve">CLOREXIDINA </v>
      </c>
      <c r="D342" s="304" t="str">
        <f>IF(B342="","",VLOOKUP(B342,MP!$A$3:$G$801,7,FALSE))</f>
        <v>ML</v>
      </c>
      <c r="E342" s="305">
        <v>6</v>
      </c>
      <c r="F342" s="306">
        <f>IF(B342="","",VLOOKUP(B342,MP!$A$3:$G$801,6,FALSE)*E342)</f>
        <v>0.22499999999999998</v>
      </c>
      <c r="G342" s="120"/>
      <c r="H342" s="308">
        <v>8</v>
      </c>
      <c r="I342" s="303" t="str">
        <f>IF(H342="","",VLOOKUP(H342,MP!$A$3:$G$801,2,FALSE))</f>
        <v xml:space="preserve">LUVA </v>
      </c>
      <c r="J342" s="304" t="str">
        <f>IF(H342="","",VLOOKUP(H342,MP!$A$3:$G$801,7,FALSE))</f>
        <v>UNID</v>
      </c>
      <c r="K342" s="305">
        <v>2</v>
      </c>
      <c r="L342" s="306">
        <f>IF(H342="","",VLOOKUP(H342,MP!$A$3:$G$801,6,FALSE)*K342)</f>
        <v>0.48</v>
      </c>
    </row>
    <row r="343" spans="1:12" s="117" customFormat="1" ht="21" x14ac:dyDescent="0.25">
      <c r="A343" s="170"/>
      <c r="B343" s="178">
        <v>1</v>
      </c>
      <c r="C343" s="303" t="str">
        <f>IF(B343="","",VLOOKUP(B343,MP!$A$3:$G$801,2,FALSE))</f>
        <v>GAZE</v>
      </c>
      <c r="D343" s="304" t="str">
        <f>IF(B343="","",VLOOKUP(B343,MP!$A$3:$G$801,7,FALSE))</f>
        <v>UNID</v>
      </c>
      <c r="E343" s="305">
        <v>5</v>
      </c>
      <c r="F343" s="306">
        <f>IF(B343="","",VLOOKUP(B343,MP!$A$3:$G$801,6,FALSE)*E343)</f>
        <v>0.33500000000000002</v>
      </c>
      <c r="G343" s="120"/>
      <c r="H343" s="308">
        <v>9</v>
      </c>
      <c r="I343" s="303" t="str">
        <f>IF(H343="","",VLOOKUP(H343,MP!$A$3:$G$801,2,FALSE))</f>
        <v>MÁSCARA</v>
      </c>
      <c r="J343" s="304" t="str">
        <f>IF(H343="","",VLOOKUP(H343,MP!$A$3:$G$801,7,FALSE))</f>
        <v>UNID</v>
      </c>
      <c r="K343" s="305">
        <v>1</v>
      </c>
      <c r="L343" s="306">
        <f>IF(H343="","",VLOOKUP(H343,MP!$A$3:$G$801,6,FALSE)*K343)</f>
        <v>0.2</v>
      </c>
    </row>
    <row r="344" spans="1:12" s="117" customFormat="1" ht="21" x14ac:dyDescent="0.25">
      <c r="A344" s="170"/>
      <c r="B344" s="178">
        <v>8</v>
      </c>
      <c r="C344" s="303" t="str">
        <f>IF(B344="","",VLOOKUP(B344,MP!$A$3:$G$801,2,FALSE))</f>
        <v xml:space="preserve">LUVA </v>
      </c>
      <c r="D344" s="304" t="str">
        <f>IF(B344="","",VLOOKUP(B344,MP!$A$3:$G$801,7,FALSE))</f>
        <v>UNID</v>
      </c>
      <c r="E344" s="305">
        <v>2</v>
      </c>
      <c r="F344" s="306">
        <f>IF(B344="","",VLOOKUP(B344,MP!$A$3:$G$801,6,FALSE)*E344)</f>
        <v>0.48</v>
      </c>
      <c r="G344" s="120"/>
      <c r="H344" s="308">
        <v>7</v>
      </c>
      <c r="I344" s="303" t="str">
        <f>IF(H344="","",VLOOKUP(H344,MP!$A$3:$G$801,2,FALSE))</f>
        <v xml:space="preserve">TOUCA </v>
      </c>
      <c r="J344" s="304" t="str">
        <f>IF(H344="","",VLOOKUP(H344,MP!$A$3:$G$801,7,FALSE))</f>
        <v>UNID</v>
      </c>
      <c r="K344" s="305">
        <v>1</v>
      </c>
      <c r="L344" s="306">
        <f>IF(H344="","",VLOOKUP(H344,MP!$A$3:$G$801,6,FALSE)*K344)</f>
        <v>7.4999999999999997E-2</v>
      </c>
    </row>
    <row r="345" spans="1:12" s="117" customFormat="1" ht="21" x14ac:dyDescent="0.25">
      <c r="A345" s="170"/>
      <c r="B345" s="178">
        <v>20</v>
      </c>
      <c r="C345" s="303" t="str">
        <f>IF(B345="","",VLOOKUP(B345,MP!$A$3:$G$801,2,FALSE))</f>
        <v xml:space="preserve">PAPEL TOALHA </v>
      </c>
      <c r="D345" s="304" t="str">
        <f>IF(B345="","",VLOOKUP(B345,MP!$A$3:$G$801,7,FALSE))</f>
        <v>PCTE</v>
      </c>
      <c r="E345" s="305">
        <v>10</v>
      </c>
      <c r="F345" s="306">
        <f>IF(B345="","",VLOOKUP(B345,MP!$A$3:$G$801,6,FALSE)*E345)</f>
        <v>0.24</v>
      </c>
      <c r="G345" s="120"/>
      <c r="H345" s="308">
        <v>15</v>
      </c>
      <c r="I345" s="303" t="str">
        <f>IF(H345="","",VLOOKUP(H345,MP!$A$3:$G$801,2,FALSE))</f>
        <v>AGULHA PARA INTRADERMOTERAPIA BD</v>
      </c>
      <c r="J345" s="304" t="str">
        <f>IF(H345="","",VLOOKUP(H345,MP!$A$3:$G$801,7,FALSE))</f>
        <v>UNID</v>
      </c>
      <c r="K345" s="305">
        <v>1</v>
      </c>
      <c r="L345" s="306">
        <f>IF(H345="","",VLOOKUP(H345,MP!$A$3:$G$801,6,FALSE)*K345)</f>
        <v>0.17730000000000001</v>
      </c>
    </row>
    <row r="346" spans="1:12" s="117" customFormat="1" ht="21" x14ac:dyDescent="0.25">
      <c r="A346" s="170"/>
      <c r="B346" s="178">
        <v>21</v>
      </c>
      <c r="C346" s="303" t="str">
        <f>IF(B346="","",VLOOKUP(B346,MP!$A$3:$G$801,2,FALSE))</f>
        <v xml:space="preserve">PAPEL LENÇOL </v>
      </c>
      <c r="D346" s="304" t="str">
        <f>IF(B346="","",VLOOKUP(B346,MP!$A$3:$G$801,7,FALSE))</f>
        <v>CM</v>
      </c>
      <c r="E346" s="305">
        <v>200</v>
      </c>
      <c r="F346" s="306">
        <f>IF(B346="","",VLOOKUP(B346,MP!$A$3:$G$801,6,FALSE)*E346)</f>
        <v>0.6</v>
      </c>
      <c r="G346" s="120"/>
      <c r="H346" s="308">
        <v>1</v>
      </c>
      <c r="I346" s="303" t="str">
        <f>IF(H346="","",VLOOKUP(H346,MP!$A$3:$G$801,2,FALSE))</f>
        <v>GAZE</v>
      </c>
      <c r="J346" s="304" t="str">
        <f>IF(H346="","",VLOOKUP(H346,MP!$A$3:$G$801,7,FALSE))</f>
        <v>UNID</v>
      </c>
      <c r="K346" s="305">
        <v>2</v>
      </c>
      <c r="L346" s="306">
        <f>IF(H346="","",VLOOKUP(H346,MP!$A$3:$G$801,6,FALSE)*K346)</f>
        <v>0.13400000000000001</v>
      </c>
    </row>
    <row r="347" spans="1:12" s="117" customFormat="1" ht="21" x14ac:dyDescent="0.25">
      <c r="A347" s="170"/>
      <c r="B347" s="178">
        <v>28</v>
      </c>
      <c r="C347" s="303" t="str">
        <f>IF(B347="","",VLOOKUP(B347,MP!$A$3:$G$801,2,FALSE))</f>
        <v xml:space="preserve">GEL REDUTOR FB </v>
      </c>
      <c r="D347" s="304" t="str">
        <f>IF(B347="","",VLOOKUP(B347,MP!$A$3:$G$801,7,FALSE))</f>
        <v>GRAMAS</v>
      </c>
      <c r="E347" s="305">
        <v>15</v>
      </c>
      <c r="F347" s="306">
        <f>IF(B347="","",VLOOKUP(B347,MP!$A$3:$G$801,6,FALSE)*E347)</f>
        <v>0.66239999999999999</v>
      </c>
      <c r="G347" s="120"/>
      <c r="H347" s="308">
        <v>12</v>
      </c>
      <c r="I347" s="303" t="str">
        <f>IF(H347="","",VLOOKUP(H347,MP!$A$3:$G$801,2,FALSE))</f>
        <v>ALCOOL 70%</v>
      </c>
      <c r="J347" s="304" t="str">
        <f>IF(H347="","",VLOOKUP(H347,MP!$A$3:$G$801,7,FALSE))</f>
        <v>LITRO</v>
      </c>
      <c r="K347" s="305">
        <v>0.3</v>
      </c>
      <c r="L347" s="306">
        <f>IF(H347="","",VLOOKUP(H347,MP!$A$3:$G$801,6,FALSE)*K347)</f>
        <v>1.9499999999999999E-3</v>
      </c>
    </row>
    <row r="348" spans="1:12" s="117" customFormat="1" ht="21" x14ac:dyDescent="0.25">
      <c r="A348" s="170"/>
      <c r="B348" s="178">
        <v>78</v>
      </c>
      <c r="C348" s="303" t="str">
        <f>IF(B348="","",VLOOKUP(B348,MP!$A$3:$G$801,2,FALSE))</f>
        <v xml:space="preserve">PAPEL INSUFILME </v>
      </c>
      <c r="D348" s="304" t="str">
        <f>IF(B348="","",VLOOKUP(B348,MP!$A$3:$G$801,7,FALSE))</f>
        <v>CM</v>
      </c>
      <c r="E348" s="305">
        <v>240</v>
      </c>
      <c r="F348" s="306">
        <f>IF(B348="","",VLOOKUP(B348,MP!$A$3:$G$801,6,FALSE)*E348)</f>
        <v>0.75726315789473686</v>
      </c>
      <c r="G348" s="120"/>
      <c r="H348" s="308">
        <v>20</v>
      </c>
      <c r="I348" s="303" t="str">
        <f>IF(H348="","",VLOOKUP(H348,MP!$A$3:$G$801,2,FALSE))</f>
        <v xml:space="preserve">PAPEL TOALHA </v>
      </c>
      <c r="J348" s="304" t="str">
        <f>IF(H348="","",VLOOKUP(H348,MP!$A$3:$G$801,7,FALSE))</f>
        <v>PCTE</v>
      </c>
      <c r="K348" s="305">
        <v>5</v>
      </c>
      <c r="L348" s="306">
        <f>IF(H348="","",VLOOKUP(H348,MP!$A$3:$G$801,6,FALSE)*K348)</f>
        <v>0.12</v>
      </c>
    </row>
    <row r="349" spans="1:12" s="117" customFormat="1" ht="21" x14ac:dyDescent="0.25">
      <c r="A349" s="170"/>
      <c r="B349" s="178"/>
      <c r="C349" s="296"/>
      <c r="D349" s="176" t="str">
        <f>IF(B349="","",VLOOKUP(B349,MP!$A$3:$G$801,7,FALSE))</f>
        <v/>
      </c>
      <c r="E349" s="180"/>
      <c r="F349" s="181" t="str">
        <f>IF(B349="","",VLOOKUP(B349,MP!$A$3:$G$801,6,FALSE)*E349)</f>
        <v/>
      </c>
      <c r="G349" s="120"/>
      <c r="H349" s="308">
        <v>21</v>
      </c>
      <c r="I349" s="303" t="str">
        <f>IF(H349="","",VLOOKUP(H349,MP!$A$3:$G$801,2,FALSE))</f>
        <v xml:space="preserve">PAPEL LENÇOL </v>
      </c>
      <c r="J349" s="304" t="str">
        <f>IF(H349="","",VLOOKUP(H349,MP!$A$3:$G$801,7,FALSE))</f>
        <v>CM</v>
      </c>
      <c r="K349" s="305">
        <v>200</v>
      </c>
      <c r="L349" s="306">
        <f>IF(H349="","",VLOOKUP(H349,MP!$A$3:$G$801,6,FALSE)*K349)</f>
        <v>0.6</v>
      </c>
    </row>
    <row r="350" spans="1:12" s="117" customFormat="1" ht="21" x14ac:dyDescent="0.25">
      <c r="A350" s="170"/>
      <c r="B350" s="178"/>
      <c r="C350" s="175" t="str">
        <f>IF(B350="","",VLOOKUP(B350,MP!$A$3:$G$801,2,FALSE))</f>
        <v/>
      </c>
      <c r="D350" s="176" t="str">
        <f>IF(B350="","",VLOOKUP(B350,MP!$A$3:$G$801,7,FALSE))</f>
        <v/>
      </c>
      <c r="E350" s="180"/>
      <c r="F350" s="181" t="str">
        <f>IF(B350="","",VLOOKUP(B350,MP!$A$3:$G$801,6,FALSE)*E350)</f>
        <v/>
      </c>
      <c r="G350" s="120"/>
      <c r="H350" s="308"/>
      <c r="I350" s="303" t="str">
        <f>IF(H350="","",VLOOKUP(H350,MP!$A$3:$G$801,2,FALSE))</f>
        <v/>
      </c>
      <c r="J350" s="304" t="str">
        <f>IF(H350="","",VLOOKUP(H350,MP!$A$3:$G$801,7,FALSE))</f>
        <v/>
      </c>
      <c r="K350" s="305"/>
      <c r="L350" s="306" t="str">
        <f>IF(H350="","",VLOOKUP(H350,MP!$A$3:$G$801,6,FALSE)*K350)</f>
        <v/>
      </c>
    </row>
    <row r="351" spans="1:12" s="117" customFormat="1" ht="21" x14ac:dyDescent="0.25">
      <c r="A351" s="170"/>
      <c r="B351" s="178"/>
      <c r="C351" s="175" t="str">
        <f>IF(B351="","",VLOOKUP(B351,MP!$A$3:$G$801,2,FALSE))</f>
        <v/>
      </c>
      <c r="D351" s="176" t="str">
        <f>IF(B351="","",VLOOKUP(B351,MP!$A$3:$G$801,7,FALSE))</f>
        <v/>
      </c>
      <c r="E351" s="180"/>
      <c r="F351" s="181" t="str">
        <f>IF(B351="","",VLOOKUP(B351,MP!$A$3:$G$801,6,FALSE)*E351)</f>
        <v/>
      </c>
      <c r="G351" s="120"/>
      <c r="H351" s="178"/>
      <c r="I351" s="175" t="str">
        <f>IF(H351="","",VLOOKUP(H351,MP!$A$3:$G$801,2,FALSE))</f>
        <v/>
      </c>
      <c r="J351" s="176" t="str">
        <f>IF(H351="","",VLOOKUP(H351,MP!$A$3:$G$801,7,FALSE))</f>
        <v/>
      </c>
      <c r="K351" s="180"/>
      <c r="L351" s="181" t="str">
        <f>IF(H351="","",VLOOKUP(H351,MP!$A$3:$G$801,6,FALSE)*K351)</f>
        <v/>
      </c>
    </row>
    <row r="352" spans="1:12" s="117" customFormat="1" ht="21" x14ac:dyDescent="0.25">
      <c r="A352" s="170"/>
      <c r="B352" s="179"/>
      <c r="C352" s="175" t="str">
        <f>IF(B352="","",VLOOKUP(B352,MP!$A$3:$G$801,2,FALSE))</f>
        <v/>
      </c>
      <c r="D352" s="176" t="str">
        <f>IF(B352="","",VLOOKUP(B352,MP!$A$3:$G$801,7,FALSE))</f>
        <v/>
      </c>
      <c r="E352" s="180"/>
      <c r="F352" s="181" t="str">
        <f>IF(B352="","",VLOOKUP(B352,MP!$A$3:$G$801,6,FALSE)*E352)</f>
        <v/>
      </c>
      <c r="G352" s="120"/>
      <c r="H352" s="179"/>
      <c r="I352" s="175" t="str">
        <f>IF(H352="","",VLOOKUP(H352,MP!$A$3:$G$801,2,FALSE))</f>
        <v/>
      </c>
      <c r="J352" s="176" t="str">
        <f>IF(H352="","",VLOOKUP(H352,MP!$A$3:$G$801,7,FALSE))</f>
        <v/>
      </c>
      <c r="K352" s="180"/>
      <c r="L352" s="181" t="str">
        <f>IF(H352="","",VLOOKUP(H352,MP!$A$3:$G$801,6,FALSE)*K352)</f>
        <v/>
      </c>
    </row>
    <row r="353" spans="1:12" s="117" customFormat="1" ht="21" x14ac:dyDescent="0.25">
      <c r="A353" s="170"/>
      <c r="B353" s="179"/>
      <c r="C353" s="175" t="str">
        <f>IF(B353="","",VLOOKUP(B353,MP!$A$3:$G$801,2,FALSE))</f>
        <v/>
      </c>
      <c r="D353" s="176" t="str">
        <f>IF(B353="","",VLOOKUP(B353,MP!$A$3:$G$801,7,FALSE))</f>
        <v/>
      </c>
      <c r="E353" s="180"/>
      <c r="F353" s="181" t="str">
        <f>IF(B353="","",VLOOKUP(B353,MP!$A$3:$G$801,6,FALSE)*E353)</f>
        <v/>
      </c>
      <c r="G353" s="120"/>
      <c r="H353" s="179"/>
      <c r="I353" s="175" t="str">
        <f>IF(H353="","",VLOOKUP(H353,MP!$A$3:$G$801,2,FALSE))</f>
        <v/>
      </c>
      <c r="J353" s="176" t="str">
        <f>IF(H353="","",VLOOKUP(H353,MP!$A$3:$G$801,7,FALSE))</f>
        <v/>
      </c>
      <c r="K353" s="180"/>
      <c r="L353" s="181" t="str">
        <f>IF(H353="","",VLOOKUP(H353,MP!$A$3:$G$801,6,FALSE)*K353)</f>
        <v/>
      </c>
    </row>
    <row r="354" spans="1:12" s="117" customFormat="1" ht="21" x14ac:dyDescent="0.25">
      <c r="A354" s="170"/>
      <c r="B354" s="179"/>
      <c r="C354" s="175" t="str">
        <f>IF(B354="","",VLOOKUP(B354,MP!$A$3:$G$801,2,FALSE))</f>
        <v/>
      </c>
      <c r="D354" s="176" t="str">
        <f>IF(B354="","",VLOOKUP(B354,MP!$A$3:$G$801,7,FALSE))</f>
        <v/>
      </c>
      <c r="E354" s="180"/>
      <c r="F354" s="181" t="str">
        <f>IF(B354="","",VLOOKUP(B354,MP!$A$3:$G$801,6,FALSE)*E354)</f>
        <v/>
      </c>
      <c r="G354" s="120"/>
      <c r="H354" s="179"/>
      <c r="I354" s="175" t="str">
        <f>IF(H354="","",VLOOKUP(H354,MP!$A$3:$G$801,2,FALSE))</f>
        <v/>
      </c>
      <c r="J354" s="176" t="str">
        <f>IF(H354="","",VLOOKUP(H354,MP!$A$3:$G$801,7,FALSE))</f>
        <v/>
      </c>
      <c r="K354" s="180"/>
      <c r="L354" s="181" t="str">
        <f>IF(H354="","",VLOOKUP(H354,MP!$A$3:$G$801,6,FALSE)*K354)</f>
        <v/>
      </c>
    </row>
    <row r="355" spans="1:12" s="117" customFormat="1" ht="21" x14ac:dyDescent="0.25">
      <c r="A355" s="170"/>
      <c r="B355" s="179"/>
      <c r="C355" s="175" t="str">
        <f>IF(B355="","",VLOOKUP(B355,MP!$A$3:$G$801,2,FALSE))</f>
        <v/>
      </c>
      <c r="D355" s="176" t="str">
        <f>IF(B355="","",VLOOKUP(B355,MP!$A$3:$G$801,7,FALSE))</f>
        <v/>
      </c>
      <c r="E355" s="180"/>
      <c r="F355" s="181" t="str">
        <f>IF(B355="","",VLOOKUP(B355,MP!$A$3:$G$801,6,FALSE)*E355)</f>
        <v/>
      </c>
      <c r="G355" s="120"/>
      <c r="H355" s="179"/>
      <c r="I355" s="175" t="str">
        <f>IF(H355="","",VLOOKUP(H355,MP!$A$3:$G$801,2,FALSE))</f>
        <v/>
      </c>
      <c r="J355" s="176" t="str">
        <f>IF(H355="","",VLOOKUP(H355,MP!$A$3:$G$801,7,FALSE))</f>
        <v/>
      </c>
      <c r="K355" s="180"/>
      <c r="L355" s="181" t="str">
        <f>IF(H355="","",VLOOKUP(H355,MP!$A$3:$G$801,6,FALSE)*K355)</f>
        <v/>
      </c>
    </row>
    <row r="356" spans="1:12" s="117" customFormat="1" ht="21" x14ac:dyDescent="0.3">
      <c r="A356" s="170"/>
      <c r="B356" s="321" t="s">
        <v>58</v>
      </c>
      <c r="C356" s="322"/>
      <c r="D356" s="322"/>
      <c r="E356" s="323"/>
      <c r="F356" s="183">
        <f>SUM(F341:F355)</f>
        <v>9.7346631578947367</v>
      </c>
      <c r="G356" s="120"/>
      <c r="H356" s="321" t="s">
        <v>58</v>
      </c>
      <c r="I356" s="322"/>
      <c r="J356" s="322"/>
      <c r="K356" s="323"/>
      <c r="L356" s="183">
        <f>SUM(L341:L355)</f>
        <v>1.7995000000000001</v>
      </c>
    </row>
    <row r="357" spans="1:12" s="117" customFormat="1" ht="21" x14ac:dyDescent="0.25">
      <c r="A357" s="170"/>
      <c r="B357" s="172" t="s">
        <v>64</v>
      </c>
      <c r="C357" s="173" t="s">
        <v>149</v>
      </c>
      <c r="D357" s="173" t="s">
        <v>89</v>
      </c>
      <c r="E357" s="173" t="s">
        <v>150</v>
      </c>
      <c r="F357" s="174" t="s">
        <v>56</v>
      </c>
      <c r="G357" s="120"/>
      <c r="H357" s="172" t="s">
        <v>64</v>
      </c>
      <c r="I357" s="173" t="s">
        <v>149</v>
      </c>
      <c r="J357" s="173" t="s">
        <v>89</v>
      </c>
      <c r="K357" s="173" t="s">
        <v>150</v>
      </c>
      <c r="L357" s="174" t="s">
        <v>56</v>
      </c>
    </row>
    <row r="358" spans="1:12" s="117" customFormat="1" ht="21" x14ac:dyDescent="0.25">
      <c r="A358" s="170"/>
      <c r="B358" s="179">
        <v>37</v>
      </c>
      <c r="C358" s="175" t="str">
        <f>IF(B358="","",VLOOKUP(B358,EQUIPAMENTOS!$B$11:$G$98,2,FALSE))</f>
        <v xml:space="preserve">VIBRIA TERAPIA COMBINADA </v>
      </c>
      <c r="D358" s="182">
        <f>IF(B358="","",VLOOKUP(B358,EQUIPAMENTOS!$B$11:$G$98,6,FALSE))</f>
        <v>1.7976641414141414E-2</v>
      </c>
      <c r="E358" s="180"/>
      <c r="F358" s="181">
        <f>IF(B358="","",VLOOKUP(B358,EQUIPAMENTOS!$B$11:$G$98,6,FALSE)*E358)</f>
        <v>0</v>
      </c>
      <c r="G358" s="120"/>
      <c r="H358" s="179">
        <v>6</v>
      </c>
      <c r="I358" s="175" t="str">
        <f>IF(H358="","",VLOOKUP(H358,EQUIPAMENTOS!$B$11:$G$98,2,FALSE))</f>
        <v>PLURIA HTM</v>
      </c>
      <c r="J358" s="182">
        <f>IF(H358="","",VLOOKUP(H358,EQUIPAMENTOS!$B$11:$G$98,6,FALSE))</f>
        <v>1.0874368686868686E-2</v>
      </c>
      <c r="K358" s="180"/>
      <c r="L358" s="181">
        <f>IF(H358="","",VLOOKUP(H358,EQUIPAMENTOS!$B$11:$G$98,6,FALSE)*K358)</f>
        <v>0</v>
      </c>
    </row>
    <row r="359" spans="1:12" s="117" customFormat="1" ht="21" x14ac:dyDescent="0.25">
      <c r="A359" s="170"/>
      <c r="B359" s="179"/>
      <c r="C359" s="175" t="str">
        <f>IF(B359="","",VLOOKUP(B359,EQUIPAMENTOS!$B$11:$G$98,2,FALSE))</f>
        <v/>
      </c>
      <c r="D359" s="182" t="str">
        <f>IF(B359="","",VLOOKUP(B359,EQUIPAMENTOS!$B$11:$G$98,6,FALSE))</f>
        <v/>
      </c>
      <c r="E359" s="180"/>
      <c r="F359" s="181" t="str">
        <f>IF(B359="","",VLOOKUP(B359,EQUIPAMENTOS!$B$11:$G$98,6,FALSE)*E359)</f>
        <v/>
      </c>
      <c r="G359" s="120"/>
      <c r="H359" s="179">
        <v>7</v>
      </c>
      <c r="I359" s="175" t="str">
        <f>IF(H359="","",VLOOKUP(H359,EQUIPAMENTOS!$B$11:$G$98,2,FALSE))</f>
        <v>CILINDRO DIOXIDO</v>
      </c>
      <c r="J359" s="182">
        <f>IF(H359="","",VLOOKUP(H359,EQUIPAMENTOS!$B$11:$G$98,6,FALSE))</f>
        <v>1.8923611111111112E-3</v>
      </c>
      <c r="K359" s="180"/>
      <c r="L359" s="181">
        <f>IF(H359="","",VLOOKUP(H359,EQUIPAMENTOS!$B$11:$G$98,6,FALSE)*K359)</f>
        <v>0</v>
      </c>
    </row>
    <row r="360" spans="1:12" s="117" customFormat="1" ht="21" x14ac:dyDescent="0.25">
      <c r="A360" s="170"/>
      <c r="B360" s="179"/>
      <c r="C360" s="175" t="str">
        <f>IF(B360="","",VLOOKUP(B360,EQUIPAMENTOS!$B$11:$G$98,2,FALSE))</f>
        <v/>
      </c>
      <c r="D360" s="182" t="str">
        <f>IF(B360="","",VLOOKUP(B360,EQUIPAMENTOS!$B$11:$G$98,6,FALSE))</f>
        <v/>
      </c>
      <c r="E360" s="180"/>
      <c r="F360" s="181" t="str">
        <f>IF(B360="","",VLOOKUP(B360,EQUIPAMENTOS!$B$11:$G$98,6,FALSE)*E360)</f>
        <v/>
      </c>
      <c r="G360" s="120"/>
      <c r="H360" s="179">
        <v>32</v>
      </c>
      <c r="I360" s="175" t="str">
        <f>IF(H360="","",VLOOKUP(H360,EQUIPAMENTOS!$B$11:$G$98,2,FALSE))</f>
        <v>EQUIPO CARBOX TERAPIA</v>
      </c>
      <c r="J360" s="182">
        <f>IF(H360="","",VLOOKUP(H360,EQUIPAMENTOS!$B$11:$G$98,6,FALSE))</f>
        <v>1.0337752525252527E-5</v>
      </c>
      <c r="K360" s="180"/>
      <c r="L360" s="181">
        <f>IF(H360="","",VLOOKUP(H360,EQUIPAMENTOS!$B$11:$G$98,6,FALSE)*K360)</f>
        <v>0</v>
      </c>
    </row>
    <row r="361" spans="1:12" s="117" customFormat="1" ht="21" x14ac:dyDescent="0.25">
      <c r="A361" s="170"/>
      <c r="B361" s="179"/>
      <c r="C361" s="175" t="str">
        <f>IF(B361="","",VLOOKUP(B361,EQUIPAMENTOS!$B$11:$G$98,2,FALSE))</f>
        <v/>
      </c>
      <c r="D361" s="182" t="str">
        <f>IF(B361="","",VLOOKUP(B361,EQUIPAMENTOS!$B$11:$G$98,6,FALSE))</f>
        <v/>
      </c>
      <c r="E361" s="180"/>
      <c r="F361" s="181" t="str">
        <f>IF(B361="","",VLOOKUP(B361,EQUIPAMENTOS!$B$11:$G$98,6,FALSE)*E361)</f>
        <v/>
      </c>
      <c r="G361" s="120"/>
      <c r="H361" s="179"/>
      <c r="I361" s="175" t="str">
        <f>IF(H361="","",VLOOKUP(H361,EQUIPAMENTOS!$B$11:$G$98,2,FALSE))</f>
        <v/>
      </c>
      <c r="J361" s="182" t="str">
        <f>IF(H361="","",VLOOKUP(H361,EQUIPAMENTOS!$B$11:$G$98,6,FALSE))</f>
        <v/>
      </c>
      <c r="K361" s="180"/>
      <c r="L361" s="181" t="str">
        <f>IF(H361="","",VLOOKUP(H361,EQUIPAMENTOS!$B$11:$G$98,6,FALSE)*K361)</f>
        <v/>
      </c>
    </row>
    <row r="362" spans="1:12" s="117" customFormat="1" ht="21" x14ac:dyDescent="0.25">
      <c r="A362" s="170"/>
      <c r="B362" s="179"/>
      <c r="C362" s="175" t="str">
        <f>IF(B362="","",VLOOKUP(B362,EQUIPAMENTOS!$B$11:$G$98,2,FALSE))</f>
        <v/>
      </c>
      <c r="D362" s="182" t="str">
        <f>IF(B362="","",VLOOKUP(B362,EQUIPAMENTOS!$B$11:$G$98,6,FALSE))</f>
        <v/>
      </c>
      <c r="E362" s="180"/>
      <c r="F362" s="181" t="str">
        <f>IF(B362="","",VLOOKUP(B362,EQUIPAMENTOS!$B$11:$G$98,6,FALSE)*E362)</f>
        <v/>
      </c>
      <c r="G362" s="120"/>
      <c r="H362" s="179"/>
      <c r="I362" s="175" t="str">
        <f>IF(H362="","",VLOOKUP(H362,EQUIPAMENTOS!$B$11:$G$98,2,FALSE))</f>
        <v/>
      </c>
      <c r="J362" s="182" t="str">
        <f>IF(H362="","",VLOOKUP(H362,EQUIPAMENTOS!$B$11:$G$98,6,FALSE))</f>
        <v/>
      </c>
      <c r="K362" s="180"/>
      <c r="L362" s="181" t="str">
        <f>IF(H362="","",VLOOKUP(H362,EQUIPAMENTOS!$B$11:$G$98,6,FALSE)*K362)</f>
        <v/>
      </c>
    </row>
    <row r="363" spans="1:12" s="117" customFormat="1" ht="21" x14ac:dyDescent="0.25">
      <c r="A363" s="170"/>
      <c r="B363" s="179"/>
      <c r="C363" s="175" t="str">
        <f>IF(B363="","",VLOOKUP(B363,EQUIPAMENTOS!$B$11:$G$98,2,FALSE))</f>
        <v/>
      </c>
      <c r="D363" s="182" t="str">
        <f>IF(B363="","",VLOOKUP(B363,EQUIPAMENTOS!$B$11:$G$98,6,FALSE))</f>
        <v/>
      </c>
      <c r="E363" s="180"/>
      <c r="F363" s="181" t="str">
        <f>IF(B363="","",VLOOKUP(B363,EQUIPAMENTOS!$B$11:$G$98,6,FALSE)*E363)</f>
        <v/>
      </c>
      <c r="G363" s="120"/>
      <c r="H363" s="179"/>
      <c r="I363" s="175" t="str">
        <f>IF(H363="","",VLOOKUP(H363,EQUIPAMENTOS!$B$11:$G$98,2,FALSE))</f>
        <v/>
      </c>
      <c r="J363" s="182" t="str">
        <f>IF(H363="","",VLOOKUP(H363,EQUIPAMENTOS!$B$11:$G$98,6,FALSE))</f>
        <v/>
      </c>
      <c r="K363" s="180"/>
      <c r="L363" s="181" t="str">
        <f>IF(H363="","",VLOOKUP(H363,EQUIPAMENTOS!$B$11:$G$98,6,FALSE)*K363)</f>
        <v/>
      </c>
    </row>
    <row r="364" spans="1:12" s="117" customFormat="1" ht="21" x14ac:dyDescent="0.25">
      <c r="A364" s="170"/>
      <c r="B364" s="179"/>
      <c r="C364" s="175" t="str">
        <f>IF(B364="","",VLOOKUP(B364,EQUIPAMENTOS!$B$11:$G$98,2,FALSE))</f>
        <v/>
      </c>
      <c r="D364" s="182" t="str">
        <f>IF(B364="","",VLOOKUP(B364,EQUIPAMENTOS!$B$11:$G$98,6,FALSE))</f>
        <v/>
      </c>
      <c r="E364" s="180"/>
      <c r="F364" s="181" t="str">
        <f>IF(B364="","",VLOOKUP(B364,EQUIPAMENTOS!$B$11:$G$98,6,FALSE)*E364)</f>
        <v/>
      </c>
      <c r="G364" s="120"/>
      <c r="H364" s="179"/>
      <c r="I364" s="175" t="str">
        <f>IF(H364="","",VLOOKUP(H364,EQUIPAMENTOS!$B$11:$G$98,2,FALSE))</f>
        <v/>
      </c>
      <c r="J364" s="182" t="str">
        <f>IF(H364="","",VLOOKUP(H364,EQUIPAMENTOS!$B$11:$G$98,6,FALSE))</f>
        <v/>
      </c>
      <c r="K364" s="180"/>
      <c r="L364" s="181" t="str">
        <f>IF(H364="","",VLOOKUP(H364,EQUIPAMENTOS!$B$11:$G$98,6,FALSE)*K364)</f>
        <v/>
      </c>
    </row>
    <row r="365" spans="1:12" s="117" customFormat="1" ht="21" x14ac:dyDescent="0.3">
      <c r="A365" s="170"/>
      <c r="B365" s="321" t="s">
        <v>80</v>
      </c>
      <c r="C365" s="322"/>
      <c r="D365" s="322"/>
      <c r="E365" s="323"/>
      <c r="F365" s="118">
        <f>SUM(F358:F364)</f>
        <v>0</v>
      </c>
      <c r="G365" s="120"/>
      <c r="H365" s="321" t="s">
        <v>80</v>
      </c>
      <c r="I365" s="322"/>
      <c r="J365" s="322"/>
      <c r="K365" s="323"/>
      <c r="L365" s="118">
        <f>SUM(L358:L364)</f>
        <v>0</v>
      </c>
    </row>
    <row r="366" spans="1:12" s="117" customFormat="1" ht="21.75" thickBot="1" x14ac:dyDescent="0.35">
      <c r="A366" s="170"/>
      <c r="B366" s="318" t="s">
        <v>57</v>
      </c>
      <c r="C366" s="319"/>
      <c r="D366" s="319"/>
      <c r="E366" s="320"/>
      <c r="F366" s="119">
        <f>+F356+F365</f>
        <v>9.7346631578947367</v>
      </c>
      <c r="G366" s="120"/>
      <c r="H366" s="318" t="s">
        <v>57</v>
      </c>
      <c r="I366" s="319"/>
      <c r="J366" s="319"/>
      <c r="K366" s="320"/>
      <c r="L366" s="119">
        <f>+L356+L365</f>
        <v>1.7995000000000001</v>
      </c>
    </row>
    <row r="367" spans="1:12" s="117" customFormat="1" ht="21" x14ac:dyDescent="0.25">
      <c r="A367" s="170"/>
      <c r="G367" s="120"/>
    </row>
    <row r="368" spans="1:12" s="117" customFormat="1" ht="21.75" thickBot="1" x14ac:dyDescent="0.3">
      <c r="A368" s="170"/>
      <c r="G368" s="120"/>
    </row>
    <row r="369" spans="1:12" s="117" customFormat="1" ht="21.75" thickBot="1" x14ac:dyDescent="0.3">
      <c r="A369" s="170">
        <v>23</v>
      </c>
      <c r="B369" s="324" t="s">
        <v>341</v>
      </c>
      <c r="C369" s="325"/>
      <c r="D369" s="325"/>
      <c r="E369" s="325"/>
      <c r="F369" s="326"/>
      <c r="G369" s="120"/>
      <c r="H369" s="324" t="s">
        <v>343</v>
      </c>
      <c r="I369" s="325"/>
      <c r="J369" s="325"/>
      <c r="K369" s="325"/>
      <c r="L369" s="326"/>
    </row>
    <row r="370" spans="1:12" s="117" customFormat="1" ht="21" x14ac:dyDescent="0.25">
      <c r="A370" s="170"/>
      <c r="B370" s="172" t="s">
        <v>64</v>
      </c>
      <c r="C370" s="173" t="s">
        <v>148</v>
      </c>
      <c r="D370" s="172" t="s">
        <v>49</v>
      </c>
      <c r="E370" s="172" t="s">
        <v>53</v>
      </c>
      <c r="F370" s="174" t="s">
        <v>56</v>
      </c>
      <c r="G370" s="120"/>
      <c r="H370" s="172" t="s">
        <v>64</v>
      </c>
      <c r="I370" s="173" t="s">
        <v>148</v>
      </c>
      <c r="J370" s="172" t="s">
        <v>49</v>
      </c>
      <c r="K370" s="172" t="s">
        <v>53</v>
      </c>
      <c r="L370" s="174" t="s">
        <v>56</v>
      </c>
    </row>
    <row r="371" spans="1:12" s="117" customFormat="1" ht="21" x14ac:dyDescent="0.25">
      <c r="A371" s="170"/>
      <c r="B371" s="177">
        <v>1</v>
      </c>
      <c r="C371" s="303" t="str">
        <f>IF(B371="","",VLOOKUP(B371,MP!$A$3:$G$801,2,FALSE))</f>
        <v>GAZE</v>
      </c>
      <c r="D371" s="304" t="str">
        <f>IF(B371="","",VLOOKUP(B371,MP!$A$3:$G$801,7,FALSE))</f>
        <v>UNID</v>
      </c>
      <c r="E371" s="305">
        <v>5</v>
      </c>
      <c r="F371" s="306">
        <f>IF(B371="","",VLOOKUP(B371,MP!$A$3:$G$801,6,FALSE)*E371)</f>
        <v>0.33500000000000002</v>
      </c>
      <c r="G371" s="120"/>
      <c r="H371" s="307">
        <v>1</v>
      </c>
      <c r="I371" s="303" t="str">
        <f>IF(H371="","",VLOOKUP(H371,MP!$A$3:$G$801,2,FALSE))</f>
        <v>GAZE</v>
      </c>
      <c r="J371" s="304" t="str">
        <f>IF(H371="","",VLOOKUP(H371,MP!$A$3:$G$801,7,FALSE))</f>
        <v>UNID</v>
      </c>
      <c r="K371" s="305">
        <v>5</v>
      </c>
      <c r="L371" s="306">
        <f>IF(H371="","",VLOOKUP(H371,MP!$A$3:$G$801,6,FALSE)*K371)</f>
        <v>0.33500000000000002</v>
      </c>
    </row>
    <row r="372" spans="1:12" s="117" customFormat="1" ht="21" x14ac:dyDescent="0.25">
      <c r="A372" s="170"/>
      <c r="B372" s="178">
        <v>2</v>
      </c>
      <c r="C372" s="303" t="str">
        <f>IF(B372="","",VLOOKUP(B372,MP!$A$3:$G$801,2,FALSE))</f>
        <v xml:space="preserve">ALGODÃO </v>
      </c>
      <c r="D372" s="304" t="str">
        <f>IF(B372="","",VLOOKUP(B372,MP!$A$3:$G$801,7,FALSE))</f>
        <v>GRAMAS</v>
      </c>
      <c r="E372" s="305">
        <v>5</v>
      </c>
      <c r="F372" s="306">
        <f>IF(B372="","",VLOOKUP(B372,MP!$A$3:$G$801,6,FALSE)*E372)</f>
        <v>0.16500000000000001</v>
      </c>
      <c r="G372" s="120"/>
      <c r="H372" s="308">
        <v>2</v>
      </c>
      <c r="I372" s="303" t="str">
        <f>IF(H372="","",VLOOKUP(H372,MP!$A$3:$G$801,2,FALSE))</f>
        <v xml:space="preserve">ALGODÃO </v>
      </c>
      <c r="J372" s="304" t="str">
        <f>IF(H372="","",VLOOKUP(H372,MP!$A$3:$G$801,7,FALSE))</f>
        <v>GRAMAS</v>
      </c>
      <c r="K372" s="305">
        <v>5</v>
      </c>
      <c r="L372" s="306">
        <f>IF(H372="","",VLOOKUP(H372,MP!$A$3:$G$801,6,FALSE)*K372)</f>
        <v>0.16500000000000001</v>
      </c>
    </row>
    <row r="373" spans="1:12" s="117" customFormat="1" ht="21" x14ac:dyDescent="0.25">
      <c r="A373" s="170"/>
      <c r="B373" s="178">
        <v>5</v>
      </c>
      <c r="C373" s="303" t="str">
        <f>IF(B373="","",VLOOKUP(B373,MP!$A$3:$G$801,2,FALSE))</f>
        <v xml:space="preserve">CLOREXIDINA </v>
      </c>
      <c r="D373" s="304" t="str">
        <f>IF(B373="","",VLOOKUP(B373,MP!$A$3:$G$801,7,FALSE))</f>
        <v>ML</v>
      </c>
      <c r="E373" s="305">
        <v>6</v>
      </c>
      <c r="F373" s="306">
        <f>IF(B373="","",VLOOKUP(B373,MP!$A$3:$G$801,6,FALSE)*E373)</f>
        <v>0.22499999999999998</v>
      </c>
      <c r="G373" s="120"/>
      <c r="H373" s="308">
        <v>5</v>
      </c>
      <c r="I373" s="303" t="str">
        <f>IF(H373="","",VLOOKUP(H373,MP!$A$3:$G$801,2,FALSE))</f>
        <v xml:space="preserve">CLOREXIDINA </v>
      </c>
      <c r="J373" s="304" t="str">
        <f>IF(H373="","",VLOOKUP(H373,MP!$A$3:$G$801,7,FALSE))</f>
        <v>ML</v>
      </c>
      <c r="K373" s="305">
        <v>6</v>
      </c>
      <c r="L373" s="306">
        <f>IF(H373="","",VLOOKUP(H373,MP!$A$3:$G$801,6,FALSE)*K373)</f>
        <v>0.22499999999999998</v>
      </c>
    </row>
    <row r="374" spans="1:12" s="117" customFormat="1" ht="21" x14ac:dyDescent="0.25">
      <c r="A374" s="170"/>
      <c r="B374" s="178">
        <v>7</v>
      </c>
      <c r="C374" s="303" t="str">
        <f>IF(B374="","",VLOOKUP(B374,MP!$A$3:$G$801,2,FALSE))</f>
        <v xml:space="preserve">TOUCA </v>
      </c>
      <c r="D374" s="304" t="str">
        <f>IF(B374="","",VLOOKUP(B374,MP!$A$3:$G$801,7,FALSE))</f>
        <v>UNID</v>
      </c>
      <c r="E374" s="305">
        <v>2</v>
      </c>
      <c r="F374" s="306">
        <f>IF(B374="","",VLOOKUP(B374,MP!$A$3:$G$801,6,FALSE)*E374)</f>
        <v>0.15</v>
      </c>
      <c r="G374" s="120"/>
      <c r="H374" s="308">
        <v>7</v>
      </c>
      <c r="I374" s="303" t="str">
        <f>IF(H374="","",VLOOKUP(H374,MP!$A$3:$G$801,2,FALSE))</f>
        <v xml:space="preserve">TOUCA </v>
      </c>
      <c r="J374" s="304" t="str">
        <f>IF(H374="","",VLOOKUP(H374,MP!$A$3:$G$801,7,FALSE))</f>
        <v>UNID</v>
      </c>
      <c r="K374" s="305">
        <v>2</v>
      </c>
      <c r="L374" s="306">
        <f>IF(H374="","",VLOOKUP(H374,MP!$A$3:$G$801,6,FALSE)*K374)</f>
        <v>0.15</v>
      </c>
    </row>
    <row r="375" spans="1:12" s="117" customFormat="1" ht="21" x14ac:dyDescent="0.25">
      <c r="A375" s="170"/>
      <c r="B375" s="178">
        <v>8</v>
      </c>
      <c r="C375" s="303" t="str">
        <f>IF(B375="","",VLOOKUP(B375,MP!$A$3:$G$801,2,FALSE))</f>
        <v xml:space="preserve">LUVA </v>
      </c>
      <c r="D375" s="304" t="str">
        <f>IF(B375="","",VLOOKUP(B375,MP!$A$3:$G$801,7,FALSE))</f>
        <v>UNID</v>
      </c>
      <c r="E375" s="305">
        <v>2</v>
      </c>
      <c r="F375" s="306">
        <f>IF(B375="","",VLOOKUP(B375,MP!$A$3:$G$801,6,FALSE)*E375)</f>
        <v>0.48</v>
      </c>
      <c r="G375" s="120"/>
      <c r="H375" s="308">
        <v>8</v>
      </c>
      <c r="I375" s="303" t="str">
        <f>IF(H375="","",VLOOKUP(H375,MP!$A$3:$G$801,2,FALSE))</f>
        <v xml:space="preserve">LUVA </v>
      </c>
      <c r="J375" s="304" t="str">
        <f>IF(H375="","",VLOOKUP(H375,MP!$A$3:$G$801,7,FALSE))</f>
        <v>UNID</v>
      </c>
      <c r="K375" s="305">
        <v>2</v>
      </c>
      <c r="L375" s="306">
        <f>IF(H375="","",VLOOKUP(H375,MP!$A$3:$G$801,6,FALSE)*K375)</f>
        <v>0.48</v>
      </c>
    </row>
    <row r="376" spans="1:12" s="117" customFormat="1" ht="21" x14ac:dyDescent="0.25">
      <c r="A376" s="170"/>
      <c r="B376" s="178">
        <v>9</v>
      </c>
      <c r="C376" s="303" t="str">
        <f>IF(B376="","",VLOOKUP(B376,MP!$A$3:$G$801,2,FALSE))</f>
        <v>MÁSCARA</v>
      </c>
      <c r="D376" s="304" t="str">
        <f>IF(B376="","",VLOOKUP(B376,MP!$A$3:$G$801,7,FALSE))</f>
        <v>UNID</v>
      </c>
      <c r="E376" s="305">
        <v>1</v>
      </c>
      <c r="F376" s="306">
        <f>IF(B376="","",VLOOKUP(B376,MP!$A$3:$G$801,6,FALSE)*E376)</f>
        <v>0.2</v>
      </c>
      <c r="G376" s="120"/>
      <c r="H376" s="308">
        <v>9</v>
      </c>
      <c r="I376" s="303" t="str">
        <f>IF(H376="","",VLOOKUP(H376,MP!$A$3:$G$801,2,FALSE))</f>
        <v>MÁSCARA</v>
      </c>
      <c r="J376" s="304" t="str">
        <f>IF(H376="","",VLOOKUP(H376,MP!$A$3:$G$801,7,FALSE))</f>
        <v>UNID</v>
      </c>
      <c r="K376" s="305">
        <v>1</v>
      </c>
      <c r="L376" s="306">
        <f>IF(H376="","",VLOOKUP(H376,MP!$A$3:$G$801,6,FALSE)*K376)</f>
        <v>0.2</v>
      </c>
    </row>
    <row r="377" spans="1:12" s="117" customFormat="1" ht="21" x14ac:dyDescent="0.25">
      <c r="A377" s="170"/>
      <c r="B377" s="178">
        <v>12</v>
      </c>
      <c r="C377" s="303" t="str">
        <f>IF(B377="","",VLOOKUP(B377,MP!$A$3:$G$801,2,FALSE))</f>
        <v>ALCOOL 70%</v>
      </c>
      <c r="D377" s="304" t="str">
        <f>IF(B377="","",VLOOKUP(B377,MP!$A$3:$G$801,7,FALSE))</f>
        <v>LITRO</v>
      </c>
      <c r="E377" s="305">
        <v>3</v>
      </c>
      <c r="F377" s="306">
        <f>IF(B377="","",VLOOKUP(B377,MP!$A$3:$G$801,6,FALSE)*E377)</f>
        <v>1.95E-2</v>
      </c>
      <c r="G377" s="120"/>
      <c r="H377" s="308">
        <v>12</v>
      </c>
      <c r="I377" s="303" t="str">
        <f>IF(H377="","",VLOOKUP(H377,MP!$A$3:$G$801,2,FALSE))</f>
        <v>ALCOOL 70%</v>
      </c>
      <c r="J377" s="304" t="str">
        <f>IF(H377="","",VLOOKUP(H377,MP!$A$3:$G$801,7,FALSE))</f>
        <v>LITRO</v>
      </c>
      <c r="K377" s="305">
        <v>3</v>
      </c>
      <c r="L377" s="306">
        <f>IF(H377="","",VLOOKUP(H377,MP!$A$3:$G$801,6,FALSE)*K377)</f>
        <v>1.95E-2</v>
      </c>
    </row>
    <row r="378" spans="1:12" s="117" customFormat="1" ht="21" x14ac:dyDescent="0.25">
      <c r="A378" s="170"/>
      <c r="B378" s="178">
        <v>13</v>
      </c>
      <c r="C378" s="303" t="str">
        <f>IF(B378="","",VLOOKUP(B378,MP!$A$3:$G$801,2,FALSE))</f>
        <v>AGULHA PARA MICROAGULHAMENTO DERMAPEN</v>
      </c>
      <c r="D378" s="304" t="str">
        <f>IF(B378="","",VLOOKUP(B378,MP!$A$3:$G$801,7,FALSE))</f>
        <v>UNID</v>
      </c>
      <c r="E378" s="305">
        <v>1</v>
      </c>
      <c r="F378" s="306">
        <f>IF(B378="","",VLOOKUP(B378,MP!$A$3:$G$801,6,FALSE)*E378)</f>
        <v>26.99</v>
      </c>
      <c r="G378" s="120"/>
      <c r="H378" s="308">
        <v>13</v>
      </c>
      <c r="I378" s="303" t="str">
        <f>IF(H378="","",VLOOKUP(H378,MP!$A$3:$G$801,2,FALSE))</f>
        <v>AGULHA PARA MICROAGULHAMENTO DERMAPEN</v>
      </c>
      <c r="J378" s="304" t="str">
        <f>IF(H378="","",VLOOKUP(H378,MP!$A$3:$G$801,7,FALSE))</f>
        <v>UNID</v>
      </c>
      <c r="K378" s="305">
        <v>1</v>
      </c>
      <c r="L378" s="306">
        <f>IF(H378="","",VLOOKUP(H378,MP!$A$3:$G$801,6,FALSE)*K378)</f>
        <v>26.99</v>
      </c>
    </row>
    <row r="379" spans="1:12" s="117" customFormat="1" ht="21" x14ac:dyDescent="0.25">
      <c r="A379" s="170"/>
      <c r="B379" s="178">
        <v>56</v>
      </c>
      <c r="C379" s="303" t="str">
        <f>IF(B379="","",VLOOKUP(B379,MP!$A$3:$G$801,2,FALSE))</f>
        <v xml:space="preserve">PHD ANESTÉSICO </v>
      </c>
      <c r="D379" s="304" t="str">
        <f>IF(B379="","",VLOOKUP(B379,MP!$A$3:$G$801,7,FALSE))</f>
        <v>GRAMAS</v>
      </c>
      <c r="E379" s="305">
        <v>2</v>
      </c>
      <c r="F379" s="306">
        <f>IF(B379="","",VLOOKUP(B379,MP!$A$3:$G$801,6,FALSE)*E379)</f>
        <v>13.333333333333334</v>
      </c>
      <c r="G379" s="120"/>
      <c r="H379" s="308">
        <v>56</v>
      </c>
      <c r="I379" s="303" t="str">
        <f>IF(H379="","",VLOOKUP(H379,MP!$A$3:$G$801,2,FALSE))</f>
        <v xml:space="preserve">PHD ANESTÉSICO </v>
      </c>
      <c r="J379" s="304" t="str">
        <f>IF(H379="","",VLOOKUP(H379,MP!$A$3:$G$801,7,FALSE))</f>
        <v>GRAMAS</v>
      </c>
      <c r="K379" s="305">
        <v>2</v>
      </c>
      <c r="L379" s="306">
        <f>IF(H379="","",VLOOKUP(H379,MP!$A$3:$G$801,6,FALSE)*K379)</f>
        <v>13.333333333333334</v>
      </c>
    </row>
    <row r="380" spans="1:12" s="117" customFormat="1" ht="21" x14ac:dyDescent="0.25">
      <c r="A380" s="170"/>
      <c r="B380" s="178">
        <v>80</v>
      </c>
      <c r="C380" s="303" t="str">
        <f>IF(B380="","",VLOOKUP(B380,MP!$A$3:$G$801,2,FALSE))</f>
        <v xml:space="preserve">ANPOLA DE VITAMINA C </v>
      </c>
      <c r="D380" s="304" t="str">
        <f>IF(B380="","",VLOOKUP(B380,MP!$A$3:$G$801,7,FALSE))</f>
        <v>UNID</v>
      </c>
      <c r="E380" s="305">
        <v>1</v>
      </c>
      <c r="F380" s="306">
        <f>IF(B380="","",VLOOKUP(B380,MP!$A$3:$G$801,6,FALSE)*E380)</f>
        <v>7.1215000000000002</v>
      </c>
      <c r="G380" s="120"/>
      <c r="H380" s="308">
        <v>80</v>
      </c>
      <c r="I380" s="303" t="str">
        <f>IF(H380="","",VLOOKUP(H380,MP!$A$3:$G$801,2,FALSE))</f>
        <v xml:space="preserve">ANPOLA DE VITAMINA C </v>
      </c>
      <c r="J380" s="304" t="str">
        <f>IF(H380="","",VLOOKUP(H380,MP!$A$3:$G$801,7,FALSE))</f>
        <v>UNID</v>
      </c>
      <c r="K380" s="305">
        <v>1</v>
      </c>
      <c r="L380" s="306">
        <f>IF(H380="","",VLOOKUP(H380,MP!$A$3:$G$801,6,FALSE)*K380)</f>
        <v>7.1215000000000002</v>
      </c>
    </row>
    <row r="381" spans="1:12" s="117" customFormat="1" ht="21" x14ac:dyDescent="0.25">
      <c r="A381" s="170"/>
      <c r="B381" s="178">
        <v>3</v>
      </c>
      <c r="C381" s="303" t="str">
        <f>IF(B381="","",VLOOKUP(B381,MP!$A$3:$G$801,2,FALSE))</f>
        <v xml:space="preserve">SORO FISIOLOGICO </v>
      </c>
      <c r="D381" s="304" t="str">
        <f>IF(B381="","",VLOOKUP(B381,MP!$A$3:$G$801,7,FALSE))</f>
        <v>ML</v>
      </c>
      <c r="E381" s="305">
        <v>4</v>
      </c>
      <c r="F381" s="306">
        <f>IF(B381="","",VLOOKUP(B381,MP!$A$3:$G$801,6,FALSE)*E381)</f>
        <v>7.9200000000000007E-2</v>
      </c>
      <c r="G381" s="120"/>
      <c r="H381" s="308">
        <v>3</v>
      </c>
      <c r="I381" s="303" t="str">
        <f>IF(H381="","",VLOOKUP(H381,MP!$A$3:$G$801,2,FALSE))</f>
        <v xml:space="preserve">SORO FISIOLOGICO </v>
      </c>
      <c r="J381" s="304" t="str">
        <f>IF(H381="","",VLOOKUP(H381,MP!$A$3:$G$801,7,FALSE))</f>
        <v>ML</v>
      </c>
      <c r="K381" s="305">
        <v>4</v>
      </c>
      <c r="L381" s="306">
        <f>IF(H381="","",VLOOKUP(H381,MP!$A$3:$G$801,6,FALSE)*K381)</f>
        <v>7.9200000000000007E-2</v>
      </c>
    </row>
    <row r="382" spans="1:12" s="117" customFormat="1" ht="21" x14ac:dyDescent="0.25">
      <c r="A382" s="170"/>
      <c r="B382" s="179">
        <v>20</v>
      </c>
      <c r="C382" s="303" t="str">
        <f>IF(B382="","",VLOOKUP(B382,MP!$A$3:$G$801,2,FALSE))</f>
        <v xml:space="preserve">PAPEL TOALHA </v>
      </c>
      <c r="D382" s="304" t="str">
        <f>IF(B382="","",VLOOKUP(B382,MP!$A$3:$G$801,7,FALSE))</f>
        <v>PCTE</v>
      </c>
      <c r="E382" s="305">
        <v>10</v>
      </c>
      <c r="F382" s="306">
        <f>IF(B382="","",VLOOKUP(B382,MP!$A$3:$G$801,6,FALSE)*E382)</f>
        <v>0.24</v>
      </c>
      <c r="G382" s="120"/>
      <c r="H382" s="310">
        <v>20</v>
      </c>
      <c r="I382" s="303" t="str">
        <f>IF(H382="","",VLOOKUP(H382,MP!$A$3:$G$801,2,FALSE))</f>
        <v xml:space="preserve">PAPEL TOALHA </v>
      </c>
      <c r="J382" s="304" t="str">
        <f>IF(H382="","",VLOOKUP(H382,MP!$A$3:$G$801,7,FALSE))</f>
        <v>PCTE</v>
      </c>
      <c r="K382" s="305">
        <v>10</v>
      </c>
      <c r="L382" s="306">
        <f>IF(H382="","",VLOOKUP(H382,MP!$A$3:$G$801,6,FALSE)*K382)</f>
        <v>0.24</v>
      </c>
    </row>
    <row r="383" spans="1:12" s="117" customFormat="1" ht="21" x14ac:dyDescent="0.25">
      <c r="A383" s="170"/>
      <c r="B383" s="179">
        <v>21</v>
      </c>
      <c r="C383" s="303" t="str">
        <f>IF(B383="","",VLOOKUP(B383,MP!$A$3:$G$801,2,FALSE))</f>
        <v xml:space="preserve">PAPEL LENÇOL </v>
      </c>
      <c r="D383" s="304" t="str">
        <f>IF(B383="","",VLOOKUP(B383,MP!$A$3:$G$801,7,FALSE))</f>
        <v>CM</v>
      </c>
      <c r="E383" s="305">
        <v>200</v>
      </c>
      <c r="F383" s="306">
        <f>IF(B383="","",VLOOKUP(B383,MP!$A$3:$G$801,6,FALSE)*E383)</f>
        <v>0.6</v>
      </c>
      <c r="G383" s="120"/>
      <c r="H383" s="310">
        <v>21</v>
      </c>
      <c r="I383" s="303" t="str">
        <f>IF(H383="","",VLOOKUP(H383,MP!$A$3:$G$801,2,FALSE))</f>
        <v xml:space="preserve">PAPEL LENÇOL </v>
      </c>
      <c r="J383" s="304" t="str">
        <f>IF(H383="","",VLOOKUP(H383,MP!$A$3:$G$801,7,FALSE))</f>
        <v>CM</v>
      </c>
      <c r="K383" s="305">
        <v>200</v>
      </c>
      <c r="L383" s="306">
        <f>IF(H383="","",VLOOKUP(H383,MP!$A$3:$G$801,6,FALSE)*K383)</f>
        <v>0.6</v>
      </c>
    </row>
    <row r="384" spans="1:12" s="117" customFormat="1" ht="21" x14ac:dyDescent="0.25">
      <c r="A384" s="170"/>
      <c r="B384" s="179">
        <v>65</v>
      </c>
      <c r="C384" s="303" t="str">
        <f>IF(B384="","",VLOOKUP(B384,MP!$A$3:$G$801,2,FALSE))</f>
        <v xml:space="preserve">PHD ATIVO POS MICROAGULHAMENTO ESTRIAS </v>
      </c>
      <c r="D384" s="304" t="str">
        <f>IF(B384="","",VLOOKUP(B384,MP!$A$3:$G$801,7,FALSE))</f>
        <v>ML</v>
      </c>
      <c r="E384" s="305">
        <v>3</v>
      </c>
      <c r="F384" s="306">
        <f>IF(B384="","",VLOOKUP(B384,MP!$A$3:$G$801,6,FALSE)*E384)</f>
        <v>12</v>
      </c>
      <c r="G384" s="120"/>
      <c r="H384" s="310">
        <v>60</v>
      </c>
      <c r="I384" s="303" t="str">
        <f>IF(H384="","",VLOOKUP(H384,MP!$A$3:$G$801,2,FALSE))</f>
        <v>PHD SERUN ESTIMULADOR DE COLAGENO</v>
      </c>
      <c r="J384" s="304" t="str">
        <f>IF(H384="","",VLOOKUP(H384,MP!$A$3:$G$801,7,FALSE))</f>
        <v>GRAMAS</v>
      </c>
      <c r="K384" s="305">
        <v>2</v>
      </c>
      <c r="L384" s="306">
        <f>IF(H384="","",VLOOKUP(H384,MP!$A$3:$G$801,6,FALSE)*K384)</f>
        <v>8.0000000000000002E-3</v>
      </c>
    </row>
    <row r="385" spans="1:12" s="117" customFormat="1" ht="21" x14ac:dyDescent="0.25">
      <c r="A385" s="170"/>
      <c r="B385" s="179"/>
      <c r="C385" s="175" t="str">
        <f>IF(B385="","",VLOOKUP(B385,MP!$A$3:$G$801,2,FALSE))</f>
        <v/>
      </c>
      <c r="D385" s="176" t="str">
        <f>IF(B385="","",VLOOKUP(B385,MP!$A$3:$G$801,7,FALSE))</f>
        <v/>
      </c>
      <c r="E385" s="180"/>
      <c r="F385" s="181" t="str">
        <f>IF(B385="","",VLOOKUP(B385,MP!$A$3:$G$801,6,FALSE)*E385)</f>
        <v/>
      </c>
      <c r="G385" s="120"/>
      <c r="H385" s="310"/>
      <c r="I385" s="303" t="str">
        <f>IF(H385="","",VLOOKUP(H385,MP!$A$3:$G$801,2,FALSE))</f>
        <v/>
      </c>
      <c r="J385" s="304" t="str">
        <f>IF(H385="","",VLOOKUP(H385,MP!$A$3:$G$801,7,FALSE))</f>
        <v/>
      </c>
      <c r="K385" s="305"/>
      <c r="L385" s="306" t="str">
        <f>IF(H385="","",VLOOKUP(H385,MP!$A$3:$G$801,6,FALSE)*K385)</f>
        <v/>
      </c>
    </row>
    <row r="386" spans="1:12" s="117" customFormat="1" ht="21" x14ac:dyDescent="0.3">
      <c r="A386" s="170"/>
      <c r="B386" s="321" t="s">
        <v>58</v>
      </c>
      <c r="C386" s="322"/>
      <c r="D386" s="322"/>
      <c r="E386" s="323"/>
      <c r="F386" s="183"/>
      <c r="G386" s="120"/>
      <c r="H386" s="321" t="s">
        <v>58</v>
      </c>
      <c r="I386" s="322"/>
      <c r="J386" s="322"/>
      <c r="K386" s="323"/>
      <c r="L386" s="183">
        <f>SUM(L371:L385)</f>
        <v>49.946533333333335</v>
      </c>
    </row>
    <row r="387" spans="1:12" s="117" customFormat="1" ht="21" x14ac:dyDescent="0.25">
      <c r="A387" s="170"/>
      <c r="B387" s="172" t="s">
        <v>64</v>
      </c>
      <c r="C387" s="173" t="s">
        <v>149</v>
      </c>
      <c r="D387" s="173" t="s">
        <v>89</v>
      </c>
      <c r="E387" s="173" t="s">
        <v>150</v>
      </c>
      <c r="F387" s="174" t="s">
        <v>56</v>
      </c>
      <c r="G387" s="120"/>
      <c r="H387" s="172" t="s">
        <v>64</v>
      </c>
      <c r="I387" s="173" t="s">
        <v>149</v>
      </c>
      <c r="J387" s="173" t="s">
        <v>89</v>
      </c>
      <c r="K387" s="173" t="s">
        <v>150</v>
      </c>
      <c r="L387" s="174" t="s">
        <v>56</v>
      </c>
    </row>
    <row r="388" spans="1:12" s="117" customFormat="1" ht="21" x14ac:dyDescent="0.25">
      <c r="A388" s="170"/>
      <c r="B388" s="179">
        <v>36</v>
      </c>
      <c r="C388" s="175" t="str">
        <f>IF(B388="","",VLOOKUP(B388,EQUIPAMENTOS!$B$11:$G$98,2,FALSE))</f>
        <v>DERMAPEN SMART</v>
      </c>
      <c r="D388" s="182">
        <f>IF(B388="","",VLOOKUP(B388,EQUIPAMENTOS!$B$11:$G$98,6,FALSE))</f>
        <v>2.6704545454545453E-3</v>
      </c>
      <c r="E388" s="180"/>
      <c r="F388" s="181">
        <f>IF(B388="","",VLOOKUP(B388,EQUIPAMENTOS!$B$11:$G$98,6,FALSE)*E388)</f>
        <v>0</v>
      </c>
      <c r="G388" s="120"/>
      <c r="H388" s="179">
        <v>36</v>
      </c>
      <c r="I388" s="175" t="str">
        <f>IF(H388="","",VLOOKUP(H388,EQUIPAMENTOS!$B$11:$G$98,2,FALSE))</f>
        <v>DERMAPEN SMART</v>
      </c>
      <c r="J388" s="182">
        <f>IF(H388="","",VLOOKUP(H388,EQUIPAMENTOS!$B$11:$G$98,6,FALSE))</f>
        <v>2.6704545454545453E-3</v>
      </c>
      <c r="K388" s="180"/>
      <c r="L388" s="181">
        <f>IF(H388="","",VLOOKUP(H388,EQUIPAMENTOS!$B$11:$G$98,6,FALSE)*K388)</f>
        <v>0</v>
      </c>
    </row>
    <row r="389" spans="1:12" s="117" customFormat="1" ht="21" x14ac:dyDescent="0.25">
      <c r="A389" s="170"/>
      <c r="B389" s="179"/>
      <c r="C389" s="175" t="str">
        <f>IF(B389="","",VLOOKUP(B389,EQUIPAMENTOS!$B$11:$G$98,2,FALSE))</f>
        <v/>
      </c>
      <c r="D389" s="182" t="str">
        <f>IF(B389="","",VLOOKUP(B389,EQUIPAMENTOS!$B$11:$G$98,6,FALSE))</f>
        <v/>
      </c>
      <c r="E389" s="180"/>
      <c r="F389" s="181" t="str">
        <f>IF(B389="","",VLOOKUP(B389,EQUIPAMENTOS!$B$11:$G$98,6,FALSE)*E389)</f>
        <v/>
      </c>
      <c r="G389" s="120"/>
      <c r="H389" s="179"/>
      <c r="I389" s="175" t="str">
        <f>IF(H389="","",VLOOKUP(H389,EQUIPAMENTOS!$B$11:$G$98,2,FALSE))</f>
        <v/>
      </c>
      <c r="J389" s="182" t="str">
        <f>IF(H389="","",VLOOKUP(H389,EQUIPAMENTOS!$B$11:$G$98,6,FALSE))</f>
        <v/>
      </c>
      <c r="K389" s="180"/>
      <c r="L389" s="181" t="str">
        <f>IF(H389="","",VLOOKUP(H389,EQUIPAMENTOS!$B$11:$G$98,6,FALSE)*K389)</f>
        <v/>
      </c>
    </row>
    <row r="390" spans="1:12" s="117" customFormat="1" ht="21" x14ac:dyDescent="0.25">
      <c r="A390" s="170"/>
      <c r="B390" s="179"/>
      <c r="C390" s="175" t="str">
        <f>IF(B390="","",VLOOKUP(B390,EQUIPAMENTOS!$B$11:$G$98,2,FALSE))</f>
        <v/>
      </c>
      <c r="D390" s="182" t="str">
        <f>IF(B390="","",VLOOKUP(B390,EQUIPAMENTOS!$B$11:$G$98,6,FALSE))</f>
        <v/>
      </c>
      <c r="E390" s="180"/>
      <c r="F390" s="181" t="str">
        <f>IF(B390="","",VLOOKUP(B390,EQUIPAMENTOS!$B$11:$G$98,6,FALSE)*E390)</f>
        <v/>
      </c>
      <c r="G390" s="120"/>
      <c r="H390" s="179"/>
      <c r="I390" s="175" t="str">
        <f>IF(H390="","",VLOOKUP(H390,EQUIPAMENTOS!$B$11:$G$98,2,FALSE))</f>
        <v/>
      </c>
      <c r="J390" s="182" t="str">
        <f>IF(H390="","",VLOOKUP(H390,EQUIPAMENTOS!$B$11:$G$98,6,FALSE))</f>
        <v/>
      </c>
      <c r="K390" s="180"/>
      <c r="L390" s="181" t="str">
        <f>IF(H390="","",VLOOKUP(H390,EQUIPAMENTOS!$B$11:$G$98,6,FALSE)*K390)</f>
        <v/>
      </c>
    </row>
    <row r="391" spans="1:12" s="117" customFormat="1" ht="21" x14ac:dyDescent="0.25">
      <c r="A391" s="170"/>
      <c r="B391" s="179"/>
      <c r="C391" s="175" t="str">
        <f>IF(B391="","",VLOOKUP(B391,EQUIPAMENTOS!$B$11:$G$98,2,FALSE))</f>
        <v/>
      </c>
      <c r="D391" s="182" t="str">
        <f>IF(B391="","",VLOOKUP(B391,EQUIPAMENTOS!$B$11:$G$98,6,FALSE))</f>
        <v/>
      </c>
      <c r="E391" s="180"/>
      <c r="F391" s="181" t="str">
        <f>IF(B391="","",VLOOKUP(B391,EQUIPAMENTOS!$B$11:$G$98,6,FALSE)*E391)</f>
        <v/>
      </c>
      <c r="G391" s="120"/>
      <c r="H391" s="179"/>
      <c r="I391" s="175" t="str">
        <f>IF(H391="","",VLOOKUP(H391,EQUIPAMENTOS!$B$11:$G$98,2,FALSE))</f>
        <v/>
      </c>
      <c r="J391" s="182" t="str">
        <f>IF(H391="","",VLOOKUP(H391,EQUIPAMENTOS!$B$11:$G$98,6,FALSE))</f>
        <v/>
      </c>
      <c r="K391" s="180"/>
      <c r="L391" s="181" t="str">
        <f>IF(H391="","",VLOOKUP(H391,EQUIPAMENTOS!$B$11:$G$98,6,FALSE)*K391)</f>
        <v/>
      </c>
    </row>
    <row r="392" spans="1:12" s="117" customFormat="1" ht="21" x14ac:dyDescent="0.25">
      <c r="A392" s="170"/>
      <c r="B392" s="179"/>
      <c r="C392" s="175" t="str">
        <f>IF(B392="","",VLOOKUP(B392,EQUIPAMENTOS!$B$11:$G$98,2,FALSE))</f>
        <v/>
      </c>
      <c r="D392" s="182" t="str">
        <f>IF(B392="","",VLOOKUP(B392,EQUIPAMENTOS!$B$11:$G$98,6,FALSE))</f>
        <v/>
      </c>
      <c r="E392" s="180"/>
      <c r="F392" s="181" t="str">
        <f>IF(B392="","",VLOOKUP(B392,EQUIPAMENTOS!$B$11:$G$98,6,FALSE)*E392)</f>
        <v/>
      </c>
      <c r="G392" s="120"/>
      <c r="H392" s="179"/>
      <c r="I392" s="175" t="str">
        <f>IF(H392="","",VLOOKUP(H392,EQUIPAMENTOS!$B$11:$G$98,2,FALSE))</f>
        <v/>
      </c>
      <c r="J392" s="182" t="str">
        <f>IF(H392="","",VLOOKUP(H392,EQUIPAMENTOS!$B$11:$G$98,6,FALSE))</f>
        <v/>
      </c>
      <c r="K392" s="180"/>
      <c r="L392" s="181" t="str">
        <f>IF(H392="","",VLOOKUP(H392,EQUIPAMENTOS!$B$11:$G$98,6,FALSE)*K392)</f>
        <v/>
      </c>
    </row>
    <row r="393" spans="1:12" s="117" customFormat="1" ht="21" x14ac:dyDescent="0.25">
      <c r="A393" s="170"/>
      <c r="B393" s="179"/>
      <c r="C393" s="175" t="str">
        <f>IF(B393="","",VLOOKUP(B393,EQUIPAMENTOS!$B$11:$G$98,2,FALSE))</f>
        <v/>
      </c>
      <c r="D393" s="182" t="str">
        <f>IF(B393="","",VLOOKUP(B393,EQUIPAMENTOS!$B$11:$G$98,6,FALSE))</f>
        <v/>
      </c>
      <c r="E393" s="180"/>
      <c r="F393" s="181" t="str">
        <f>IF(B393="","",VLOOKUP(B393,EQUIPAMENTOS!$B$11:$G$98,6,FALSE)*E393)</f>
        <v/>
      </c>
      <c r="G393" s="120"/>
      <c r="H393" s="179"/>
      <c r="I393" s="175" t="str">
        <f>IF(H393="","",VLOOKUP(H393,EQUIPAMENTOS!$B$11:$G$98,2,FALSE))</f>
        <v/>
      </c>
      <c r="J393" s="182" t="str">
        <f>IF(H393="","",VLOOKUP(H393,EQUIPAMENTOS!$B$11:$G$98,6,FALSE))</f>
        <v/>
      </c>
      <c r="K393" s="180"/>
      <c r="L393" s="181" t="str">
        <f>IF(H393="","",VLOOKUP(H393,EQUIPAMENTOS!$B$11:$G$98,6,FALSE)*K393)</f>
        <v/>
      </c>
    </row>
    <row r="394" spans="1:12" s="117" customFormat="1" ht="21" x14ac:dyDescent="0.25">
      <c r="A394" s="170"/>
      <c r="B394" s="179"/>
      <c r="C394" s="175" t="str">
        <f>IF(B394="","",VLOOKUP(B394,EQUIPAMENTOS!$B$11:$G$98,2,FALSE))</f>
        <v/>
      </c>
      <c r="D394" s="182" t="str">
        <f>IF(B394="","",VLOOKUP(B394,EQUIPAMENTOS!$B$11:$G$98,6,FALSE))</f>
        <v/>
      </c>
      <c r="E394" s="180"/>
      <c r="F394" s="181" t="str">
        <f>IF(B394="","",VLOOKUP(B394,EQUIPAMENTOS!$B$11:$G$98,6,FALSE)*E394)</f>
        <v/>
      </c>
      <c r="G394" s="120"/>
      <c r="H394" s="179"/>
      <c r="I394" s="175" t="str">
        <f>IF(H394="","",VLOOKUP(H394,EQUIPAMENTOS!$B$11:$G$98,2,FALSE))</f>
        <v/>
      </c>
      <c r="J394" s="182" t="str">
        <f>IF(H394="","",VLOOKUP(H394,EQUIPAMENTOS!$B$11:$G$98,6,FALSE))</f>
        <v/>
      </c>
      <c r="K394" s="180"/>
      <c r="L394" s="181" t="str">
        <f>IF(H394="","",VLOOKUP(H394,EQUIPAMENTOS!$B$11:$G$98,6,FALSE)*K394)</f>
        <v/>
      </c>
    </row>
    <row r="395" spans="1:12" s="117" customFormat="1" ht="21" x14ac:dyDescent="0.3">
      <c r="A395" s="170"/>
      <c r="B395" s="321" t="s">
        <v>80</v>
      </c>
      <c r="C395" s="322"/>
      <c r="D395" s="322"/>
      <c r="E395" s="323"/>
      <c r="F395" s="118">
        <f>SUM(F388:F394)</f>
        <v>0</v>
      </c>
      <c r="G395" s="120"/>
      <c r="H395" s="321" t="s">
        <v>80</v>
      </c>
      <c r="I395" s="322"/>
      <c r="J395" s="322"/>
      <c r="K395" s="323"/>
      <c r="L395" s="118">
        <f>SUM(L388:L394)</f>
        <v>0</v>
      </c>
    </row>
    <row r="396" spans="1:12" s="117" customFormat="1" ht="21.75" thickBot="1" x14ac:dyDescent="0.35">
      <c r="A396" s="170"/>
      <c r="B396" s="318" t="s">
        <v>57</v>
      </c>
      <c r="C396" s="319"/>
      <c r="D396" s="319"/>
      <c r="E396" s="320"/>
      <c r="F396" s="119">
        <f>+F386+F395</f>
        <v>0</v>
      </c>
      <c r="G396" s="120"/>
      <c r="H396" s="318" t="s">
        <v>57</v>
      </c>
      <c r="I396" s="319"/>
      <c r="J396" s="319"/>
      <c r="K396" s="320"/>
      <c r="L396" s="119">
        <f>+L386+L395</f>
        <v>49.946533333333335</v>
      </c>
    </row>
    <row r="397" spans="1:12" s="117" customFormat="1" ht="21" x14ac:dyDescent="0.25">
      <c r="A397" s="170"/>
      <c r="G397" s="120"/>
    </row>
    <row r="398" spans="1:12" s="117" customFormat="1" ht="21.75" thickBot="1" x14ac:dyDescent="0.3">
      <c r="A398" s="170"/>
      <c r="G398" s="120"/>
    </row>
    <row r="399" spans="1:12" s="117" customFormat="1" ht="21.75" thickBot="1" x14ac:dyDescent="0.3">
      <c r="A399" s="170">
        <v>24</v>
      </c>
      <c r="B399" s="324" t="s">
        <v>344</v>
      </c>
      <c r="C399" s="325"/>
      <c r="D399" s="325"/>
      <c r="E399" s="325"/>
      <c r="F399" s="326"/>
      <c r="G399" s="120"/>
      <c r="H399" s="324" t="s">
        <v>345</v>
      </c>
      <c r="I399" s="325"/>
      <c r="J399" s="325"/>
      <c r="K399" s="325"/>
      <c r="L399" s="326"/>
    </row>
    <row r="400" spans="1:12" s="117" customFormat="1" ht="21" x14ac:dyDescent="0.25">
      <c r="A400" s="170"/>
      <c r="B400" s="172" t="s">
        <v>64</v>
      </c>
      <c r="C400" s="173" t="s">
        <v>148</v>
      </c>
      <c r="D400" s="172" t="s">
        <v>49</v>
      </c>
      <c r="E400" s="172" t="s">
        <v>53</v>
      </c>
      <c r="F400" s="174" t="s">
        <v>56</v>
      </c>
      <c r="G400" s="120"/>
      <c r="H400" s="172" t="s">
        <v>64</v>
      </c>
      <c r="I400" s="173" t="s">
        <v>148</v>
      </c>
      <c r="J400" s="172" t="s">
        <v>49</v>
      </c>
      <c r="K400" s="172" t="s">
        <v>53</v>
      </c>
      <c r="L400" s="174" t="s">
        <v>56</v>
      </c>
    </row>
    <row r="401" spans="1:12" s="117" customFormat="1" ht="21" x14ac:dyDescent="0.25">
      <c r="A401" s="170"/>
      <c r="B401" s="177">
        <v>1</v>
      </c>
      <c r="C401" s="303" t="str">
        <f>IF(B401="","",VLOOKUP(B401,MP!$A$3:$G$801,2,FALSE))</f>
        <v>GAZE</v>
      </c>
      <c r="D401" s="304" t="str">
        <f>IF(B401="","",VLOOKUP(B401,MP!$A$3:$G$801,7,FALSE))</f>
        <v>UNID</v>
      </c>
      <c r="E401" s="305">
        <v>5</v>
      </c>
      <c r="F401" s="306">
        <f>IF(B401="","",VLOOKUP(B401,MP!$A$3:$G$801,6,FALSE)*E401)</f>
        <v>0.33500000000000002</v>
      </c>
      <c r="G401" s="120"/>
      <c r="H401" s="307">
        <v>1</v>
      </c>
      <c r="I401" s="303" t="str">
        <f>IF(H401="","",VLOOKUP(H401,MP!$A$3:$G$801,2,FALSE))</f>
        <v>GAZE</v>
      </c>
      <c r="J401" s="304" t="str">
        <f>IF(H401="","",VLOOKUP(H401,MP!$A$3:$G$801,7,FALSE))</f>
        <v>UNID</v>
      </c>
      <c r="K401" s="305">
        <v>5</v>
      </c>
      <c r="L401" s="306">
        <f>IF(H401="","",VLOOKUP(H401,MP!$A$3:$G$801,6,FALSE)*K401)</f>
        <v>0.33500000000000002</v>
      </c>
    </row>
    <row r="402" spans="1:12" s="117" customFormat="1" ht="21" x14ac:dyDescent="0.25">
      <c r="A402" s="170"/>
      <c r="B402" s="178">
        <v>2</v>
      </c>
      <c r="C402" s="303" t="str">
        <f>IF(B402="","",VLOOKUP(B402,MP!$A$3:$G$801,2,FALSE))</f>
        <v xml:space="preserve">ALGODÃO </v>
      </c>
      <c r="D402" s="304" t="str">
        <f>IF(B402="","",VLOOKUP(B402,MP!$A$3:$G$801,7,FALSE))</f>
        <v>GRAMAS</v>
      </c>
      <c r="E402" s="305">
        <v>5</v>
      </c>
      <c r="F402" s="306">
        <f>IF(B402="","",VLOOKUP(B402,MP!$A$3:$G$801,6,FALSE)*E402)</f>
        <v>0.16500000000000001</v>
      </c>
      <c r="G402" s="120"/>
      <c r="H402" s="308">
        <v>2</v>
      </c>
      <c r="I402" s="303" t="str">
        <f>IF(H402="","",VLOOKUP(H402,MP!$A$3:$G$801,2,FALSE))</f>
        <v xml:space="preserve">ALGODÃO </v>
      </c>
      <c r="J402" s="304" t="str">
        <f>IF(H402="","",VLOOKUP(H402,MP!$A$3:$G$801,7,FALSE))</f>
        <v>GRAMAS</v>
      </c>
      <c r="K402" s="305">
        <v>5</v>
      </c>
      <c r="L402" s="306">
        <f>IF(H402="","",VLOOKUP(H402,MP!$A$3:$G$801,6,FALSE)*K402)</f>
        <v>0.16500000000000001</v>
      </c>
    </row>
    <row r="403" spans="1:12" s="117" customFormat="1" ht="21" x14ac:dyDescent="0.25">
      <c r="A403" s="170"/>
      <c r="B403" s="178">
        <v>5</v>
      </c>
      <c r="C403" s="303" t="str">
        <f>IF(B403="","",VLOOKUP(B403,MP!$A$3:$G$801,2,FALSE))</f>
        <v xml:space="preserve">CLOREXIDINA </v>
      </c>
      <c r="D403" s="304" t="str">
        <f>IF(B403="","",VLOOKUP(B403,MP!$A$3:$G$801,7,FALSE))</f>
        <v>ML</v>
      </c>
      <c r="E403" s="305">
        <v>6</v>
      </c>
      <c r="F403" s="306">
        <f>IF(B403="","",VLOOKUP(B403,MP!$A$3:$G$801,6,FALSE)*E403)</f>
        <v>0.22499999999999998</v>
      </c>
      <c r="G403" s="120"/>
      <c r="H403" s="308">
        <v>5</v>
      </c>
      <c r="I403" s="303" t="str">
        <f>IF(H403="","",VLOOKUP(H403,MP!$A$3:$G$801,2,FALSE))</f>
        <v xml:space="preserve">CLOREXIDINA </v>
      </c>
      <c r="J403" s="304" t="str">
        <f>IF(H403="","",VLOOKUP(H403,MP!$A$3:$G$801,7,FALSE))</f>
        <v>ML</v>
      </c>
      <c r="K403" s="305">
        <v>5</v>
      </c>
      <c r="L403" s="306">
        <f>IF(H403="","",VLOOKUP(H403,MP!$A$3:$G$801,6,FALSE)*K403)</f>
        <v>0.1875</v>
      </c>
    </row>
    <row r="404" spans="1:12" s="117" customFormat="1" ht="21" x14ac:dyDescent="0.25">
      <c r="A404" s="170"/>
      <c r="B404" s="178">
        <v>7</v>
      </c>
      <c r="C404" s="303" t="str">
        <f>IF(B404="","",VLOOKUP(B404,MP!$A$3:$G$801,2,FALSE))</f>
        <v xml:space="preserve">TOUCA </v>
      </c>
      <c r="D404" s="304" t="str">
        <f>IF(B404="","",VLOOKUP(B404,MP!$A$3:$G$801,7,FALSE))</f>
        <v>UNID</v>
      </c>
      <c r="E404" s="305">
        <v>2</v>
      </c>
      <c r="F404" s="306">
        <f>IF(B404="","",VLOOKUP(B404,MP!$A$3:$G$801,6,FALSE)*E404)</f>
        <v>0.15</v>
      </c>
      <c r="G404" s="120"/>
      <c r="H404" s="308">
        <v>7</v>
      </c>
      <c r="I404" s="303" t="str">
        <f>IF(H404="","",VLOOKUP(H404,MP!$A$3:$G$801,2,FALSE))</f>
        <v xml:space="preserve">TOUCA </v>
      </c>
      <c r="J404" s="304" t="str">
        <f>IF(H404="","",VLOOKUP(H404,MP!$A$3:$G$801,7,FALSE))</f>
        <v>UNID</v>
      </c>
      <c r="K404" s="305">
        <v>2</v>
      </c>
      <c r="L404" s="306">
        <f>IF(H404="","",VLOOKUP(H404,MP!$A$3:$G$801,6,FALSE)*K404)</f>
        <v>0.15</v>
      </c>
    </row>
    <row r="405" spans="1:12" s="117" customFormat="1" ht="21" x14ac:dyDescent="0.25">
      <c r="A405" s="170"/>
      <c r="B405" s="178">
        <v>8</v>
      </c>
      <c r="C405" s="303" t="str">
        <f>IF(B405="","",VLOOKUP(B405,MP!$A$3:$G$801,2,FALSE))</f>
        <v xml:space="preserve">LUVA </v>
      </c>
      <c r="D405" s="304" t="str">
        <f>IF(B405="","",VLOOKUP(B405,MP!$A$3:$G$801,7,FALSE))</f>
        <v>UNID</v>
      </c>
      <c r="E405" s="305">
        <v>2</v>
      </c>
      <c r="F405" s="306">
        <f>IF(B405="","",VLOOKUP(B405,MP!$A$3:$G$801,6,FALSE)*E405)</f>
        <v>0.48</v>
      </c>
      <c r="G405" s="120"/>
      <c r="H405" s="308">
        <v>8</v>
      </c>
      <c r="I405" s="303" t="str">
        <f>IF(H405="","",VLOOKUP(H405,MP!$A$3:$G$801,2,FALSE))</f>
        <v xml:space="preserve">LUVA </v>
      </c>
      <c r="J405" s="304" t="str">
        <f>IF(H405="","",VLOOKUP(H405,MP!$A$3:$G$801,7,FALSE))</f>
        <v>UNID</v>
      </c>
      <c r="K405" s="305">
        <v>1</v>
      </c>
      <c r="L405" s="306">
        <f>IF(H405="","",VLOOKUP(H405,MP!$A$3:$G$801,6,FALSE)*K405)</f>
        <v>0.24</v>
      </c>
    </row>
    <row r="406" spans="1:12" s="117" customFormat="1" ht="21" x14ac:dyDescent="0.25">
      <c r="A406" s="170"/>
      <c r="B406" s="178">
        <v>9</v>
      </c>
      <c r="C406" s="303" t="str">
        <f>IF(B406="","",VLOOKUP(B406,MP!$A$3:$G$801,2,FALSE))</f>
        <v>MÁSCARA</v>
      </c>
      <c r="D406" s="304" t="str">
        <f>IF(B406="","",VLOOKUP(B406,MP!$A$3:$G$801,7,FALSE))</f>
        <v>UNID</v>
      </c>
      <c r="E406" s="305">
        <v>1</v>
      </c>
      <c r="F406" s="306">
        <f>IF(B406="","",VLOOKUP(B406,MP!$A$3:$G$801,6,FALSE)*E406)</f>
        <v>0.2</v>
      </c>
      <c r="G406" s="120"/>
      <c r="H406" s="308">
        <v>9</v>
      </c>
      <c r="I406" s="303" t="str">
        <f>IF(H406="","",VLOOKUP(H406,MP!$A$3:$G$801,2,FALSE))</f>
        <v>MÁSCARA</v>
      </c>
      <c r="J406" s="304" t="str">
        <f>IF(H406="","",VLOOKUP(H406,MP!$A$3:$G$801,7,FALSE))</f>
        <v>UNID</v>
      </c>
      <c r="K406" s="305">
        <v>1</v>
      </c>
      <c r="L406" s="306">
        <f>IF(H406="","",VLOOKUP(H406,MP!$A$3:$G$801,6,FALSE)*K406)</f>
        <v>0.2</v>
      </c>
    </row>
    <row r="407" spans="1:12" s="117" customFormat="1" ht="21" x14ac:dyDescent="0.25">
      <c r="A407" s="170"/>
      <c r="B407" s="178">
        <v>12</v>
      </c>
      <c r="C407" s="303" t="str">
        <f>IF(B407="","",VLOOKUP(B407,MP!$A$3:$G$801,2,FALSE))</f>
        <v>ALCOOL 70%</v>
      </c>
      <c r="D407" s="304" t="str">
        <f>IF(B407="","",VLOOKUP(B407,MP!$A$3:$G$801,7,FALSE))</f>
        <v>LITRO</v>
      </c>
      <c r="E407" s="305">
        <v>3</v>
      </c>
      <c r="F407" s="306">
        <f>IF(B407="","",VLOOKUP(B407,MP!$A$3:$G$801,6,FALSE)*E407)</f>
        <v>1.95E-2</v>
      </c>
      <c r="G407" s="120"/>
      <c r="H407" s="308">
        <v>12</v>
      </c>
      <c r="I407" s="303" t="str">
        <f>IF(H407="","",VLOOKUP(H407,MP!$A$3:$G$801,2,FALSE))</f>
        <v>ALCOOL 70%</v>
      </c>
      <c r="J407" s="304" t="str">
        <f>IF(H407="","",VLOOKUP(H407,MP!$A$3:$G$801,7,FALSE))</f>
        <v>LITRO</v>
      </c>
      <c r="K407" s="305">
        <v>3</v>
      </c>
      <c r="L407" s="306">
        <f>IF(H407="","",VLOOKUP(H407,MP!$A$3:$G$801,6,FALSE)*K407)</f>
        <v>1.95E-2</v>
      </c>
    </row>
    <row r="408" spans="1:12" s="117" customFormat="1" ht="21" x14ac:dyDescent="0.25">
      <c r="A408" s="170"/>
      <c r="B408" s="178">
        <v>13</v>
      </c>
      <c r="C408" s="303" t="str">
        <f>IF(B408="","",VLOOKUP(B408,MP!$A$3:$G$801,2,FALSE))</f>
        <v>AGULHA PARA MICROAGULHAMENTO DERMAPEN</v>
      </c>
      <c r="D408" s="304" t="str">
        <f>IF(B408="","",VLOOKUP(B408,MP!$A$3:$G$801,7,FALSE))</f>
        <v>UNID</v>
      </c>
      <c r="E408" s="305">
        <v>1</v>
      </c>
      <c r="F408" s="306">
        <f>IF(B408="","",VLOOKUP(B408,MP!$A$3:$G$801,6,FALSE)*E408)</f>
        <v>26.99</v>
      </c>
      <c r="G408" s="120"/>
      <c r="H408" s="308">
        <v>13</v>
      </c>
      <c r="I408" s="303" t="str">
        <f>IF(H408="","",VLOOKUP(H408,MP!$A$3:$G$801,2,FALSE))</f>
        <v>AGULHA PARA MICROAGULHAMENTO DERMAPEN</v>
      </c>
      <c r="J408" s="304" t="str">
        <f>IF(H408="","",VLOOKUP(H408,MP!$A$3:$G$801,7,FALSE))</f>
        <v>UNID</v>
      </c>
      <c r="K408" s="305">
        <v>1</v>
      </c>
      <c r="L408" s="306">
        <f>IF(H408="","",VLOOKUP(H408,MP!$A$3:$G$801,6,FALSE)*K408)</f>
        <v>26.99</v>
      </c>
    </row>
    <row r="409" spans="1:12" s="117" customFormat="1" ht="21" x14ac:dyDescent="0.25">
      <c r="A409" s="170"/>
      <c r="B409" s="178">
        <v>56</v>
      </c>
      <c r="C409" s="303" t="str">
        <f>IF(B409="","",VLOOKUP(B409,MP!$A$3:$G$801,2,FALSE))</f>
        <v xml:space="preserve">PHD ANESTÉSICO </v>
      </c>
      <c r="D409" s="304" t="str">
        <f>IF(B409="","",VLOOKUP(B409,MP!$A$3:$G$801,7,FALSE))</f>
        <v>GRAMAS</v>
      </c>
      <c r="E409" s="305">
        <v>2</v>
      </c>
      <c r="F409" s="306">
        <f>IF(B409="","",VLOOKUP(B409,MP!$A$3:$G$801,6,FALSE)*E409)</f>
        <v>13.333333333333334</v>
      </c>
      <c r="G409" s="120"/>
      <c r="H409" s="308">
        <v>56</v>
      </c>
      <c r="I409" s="303" t="str">
        <f>IF(H409="","",VLOOKUP(H409,MP!$A$3:$G$801,2,FALSE))</f>
        <v xml:space="preserve">PHD ANESTÉSICO </v>
      </c>
      <c r="J409" s="304" t="str">
        <f>IF(H409="","",VLOOKUP(H409,MP!$A$3:$G$801,7,FALSE))</f>
        <v>GRAMAS</v>
      </c>
      <c r="K409" s="305">
        <v>2</v>
      </c>
      <c r="L409" s="306">
        <f>IF(H409="","",VLOOKUP(H409,MP!$A$3:$G$801,6,FALSE)*K409)</f>
        <v>13.333333333333334</v>
      </c>
    </row>
    <row r="410" spans="1:12" s="117" customFormat="1" ht="21" x14ac:dyDescent="0.25">
      <c r="A410" s="170"/>
      <c r="B410" s="178">
        <v>62</v>
      </c>
      <c r="C410" s="303" t="str">
        <f>IF(B410="","",VLOOKUP(B410,MP!$A$3:$G$801,2,FALSE))</f>
        <v>PHD SERUM CICATRIZ DE ACNE</v>
      </c>
      <c r="D410" s="304" t="str">
        <f>IF(B410="","",VLOOKUP(B410,MP!$A$3:$G$801,7,FALSE))</f>
        <v>GRAMAS</v>
      </c>
      <c r="E410" s="305">
        <v>2</v>
      </c>
      <c r="F410" s="306">
        <f>IF(B410="","",VLOOKUP(B410,MP!$A$3:$G$801,6,FALSE)*E410)</f>
        <v>8.0000000000000002E-3</v>
      </c>
      <c r="G410" s="120"/>
      <c r="H410" s="308">
        <v>80</v>
      </c>
      <c r="I410" s="303" t="str">
        <f>IF(H410="","",VLOOKUP(H410,MP!$A$3:$G$801,2,FALSE))</f>
        <v xml:space="preserve">ANPOLA DE VITAMINA C </v>
      </c>
      <c r="J410" s="304" t="str">
        <f>IF(H410="","",VLOOKUP(H410,MP!$A$3:$G$801,7,FALSE))</f>
        <v>UNID</v>
      </c>
      <c r="K410" s="305">
        <v>1</v>
      </c>
      <c r="L410" s="306">
        <f>IF(H410="","",VLOOKUP(H410,MP!$A$3:$G$801,6,FALSE)*K410)</f>
        <v>7.1215000000000002</v>
      </c>
    </row>
    <row r="411" spans="1:12" s="117" customFormat="1" ht="21" x14ac:dyDescent="0.25">
      <c r="A411" s="170"/>
      <c r="B411" s="178">
        <v>80</v>
      </c>
      <c r="C411" s="303" t="str">
        <f>IF(B411="","",VLOOKUP(B411,MP!$A$3:$G$801,2,FALSE))</f>
        <v xml:space="preserve">ANPOLA DE VITAMINA C </v>
      </c>
      <c r="D411" s="304" t="str">
        <f>IF(B411="","",VLOOKUP(B411,MP!$A$3:$G$801,7,FALSE))</f>
        <v>UNID</v>
      </c>
      <c r="E411" s="305">
        <v>1</v>
      </c>
      <c r="F411" s="306">
        <f>IF(B411="","",VLOOKUP(B411,MP!$A$3:$G$801,6,FALSE)*E411)</f>
        <v>7.1215000000000002</v>
      </c>
      <c r="G411" s="120"/>
      <c r="H411" s="308">
        <v>60</v>
      </c>
      <c r="I411" s="303" t="str">
        <f>IF(H411="","",VLOOKUP(H411,MP!$A$3:$G$801,2,FALSE))</f>
        <v>PHD SERUN ESTIMULADOR DE COLAGENO</v>
      </c>
      <c r="J411" s="304" t="str">
        <f>IF(H411="","",VLOOKUP(H411,MP!$A$3:$G$801,7,FALSE))</f>
        <v>GRAMAS</v>
      </c>
      <c r="K411" s="305">
        <v>2</v>
      </c>
      <c r="L411" s="306">
        <f>IF(H411="","",VLOOKUP(H411,MP!$A$3:$G$801,6,FALSE)*K411)</f>
        <v>8.0000000000000002E-3</v>
      </c>
    </row>
    <row r="412" spans="1:12" s="117" customFormat="1" ht="21" x14ac:dyDescent="0.25">
      <c r="A412" s="170"/>
      <c r="B412" s="179">
        <v>3</v>
      </c>
      <c r="C412" s="303" t="str">
        <f>IF(B412="","",VLOOKUP(B412,MP!$A$3:$G$801,2,FALSE))</f>
        <v xml:space="preserve">SORO FISIOLOGICO </v>
      </c>
      <c r="D412" s="304" t="str">
        <f>IF(B412="","",VLOOKUP(B412,MP!$A$3:$G$801,7,FALSE))</f>
        <v>ML</v>
      </c>
      <c r="E412" s="305">
        <v>4</v>
      </c>
      <c r="F412" s="306">
        <f>IF(B412="","",VLOOKUP(B412,MP!$A$3:$G$801,6,FALSE)*E412)</f>
        <v>7.9200000000000007E-2</v>
      </c>
      <c r="G412" s="120"/>
      <c r="H412" s="310">
        <v>21</v>
      </c>
      <c r="I412" s="303" t="str">
        <f>IF(H412="","",VLOOKUP(H412,MP!$A$3:$G$801,2,FALSE))</f>
        <v xml:space="preserve">PAPEL LENÇOL </v>
      </c>
      <c r="J412" s="304" t="str">
        <f>IF(H412="","",VLOOKUP(H412,MP!$A$3:$G$801,7,FALSE))</f>
        <v>CM</v>
      </c>
      <c r="K412" s="305">
        <v>200</v>
      </c>
      <c r="L412" s="306">
        <f>IF(H412="","",VLOOKUP(H412,MP!$A$3:$G$801,6,FALSE)*K412)</f>
        <v>0.6</v>
      </c>
    </row>
    <row r="413" spans="1:12" s="117" customFormat="1" ht="21" x14ac:dyDescent="0.25">
      <c r="A413" s="170"/>
      <c r="B413" s="179">
        <v>20</v>
      </c>
      <c r="C413" s="303" t="str">
        <f>IF(B413="","",VLOOKUP(B413,MP!$A$3:$G$801,2,FALSE))</f>
        <v xml:space="preserve">PAPEL TOALHA </v>
      </c>
      <c r="D413" s="304" t="str">
        <f>IF(B413="","",VLOOKUP(B413,MP!$A$3:$G$801,7,FALSE))</f>
        <v>PCTE</v>
      </c>
      <c r="E413" s="305">
        <v>10</v>
      </c>
      <c r="F413" s="306">
        <f>IF(B413="","",VLOOKUP(B413,MP!$A$3:$G$801,6,FALSE)*E413)</f>
        <v>0.24</v>
      </c>
      <c r="G413" s="120"/>
      <c r="H413" s="310">
        <v>3</v>
      </c>
      <c r="I413" s="303" t="str">
        <f>IF(H413="","",VLOOKUP(H413,MP!$A$3:$G$801,2,FALSE))</f>
        <v xml:space="preserve">SORO FISIOLOGICO </v>
      </c>
      <c r="J413" s="304" t="str">
        <f>IF(H413="","",VLOOKUP(H413,MP!$A$3:$G$801,7,FALSE))</f>
        <v>ML</v>
      </c>
      <c r="K413" s="305">
        <v>4</v>
      </c>
      <c r="L413" s="306">
        <f>IF(H413="","",VLOOKUP(H413,MP!$A$3:$G$801,6,FALSE)*K413)</f>
        <v>7.9200000000000007E-2</v>
      </c>
    </row>
    <row r="414" spans="1:12" s="117" customFormat="1" ht="21" x14ac:dyDescent="0.25">
      <c r="A414" s="170"/>
      <c r="B414" s="179">
        <v>21</v>
      </c>
      <c r="C414" s="303" t="str">
        <f>IF(B414="","",VLOOKUP(B414,MP!$A$3:$G$801,2,FALSE))</f>
        <v xml:space="preserve">PAPEL LENÇOL </v>
      </c>
      <c r="D414" s="304" t="str">
        <f>IF(B414="","",VLOOKUP(B414,MP!$A$3:$G$801,7,FALSE))</f>
        <v>CM</v>
      </c>
      <c r="E414" s="305">
        <v>200</v>
      </c>
      <c r="F414" s="306">
        <f>IF(B414="","",VLOOKUP(B414,MP!$A$3:$G$801,6,FALSE)*E414)</f>
        <v>0.6</v>
      </c>
      <c r="G414" s="120"/>
      <c r="H414" s="310">
        <v>20</v>
      </c>
      <c r="I414" s="303" t="str">
        <f>IF(H414="","",VLOOKUP(H414,MP!$A$3:$G$801,2,FALSE))</f>
        <v xml:space="preserve">PAPEL TOALHA </v>
      </c>
      <c r="J414" s="304" t="str">
        <f>IF(H414="","",VLOOKUP(H414,MP!$A$3:$G$801,7,FALSE))</f>
        <v>PCTE</v>
      </c>
      <c r="K414" s="305">
        <v>15</v>
      </c>
      <c r="L414" s="306">
        <f>IF(H414="","",VLOOKUP(H414,MP!$A$3:$G$801,6,FALSE)*K414)</f>
        <v>0.36</v>
      </c>
    </row>
    <row r="415" spans="1:12" s="117" customFormat="1" ht="21" x14ac:dyDescent="0.25">
      <c r="A415" s="170"/>
      <c r="B415" s="179"/>
      <c r="C415" s="175" t="str">
        <f>IF(B415="","",VLOOKUP(B415,MP!$A$3:$G$801,2,FALSE))</f>
        <v/>
      </c>
      <c r="D415" s="176" t="str">
        <f>IF(B415="","",VLOOKUP(B415,MP!$A$3:$G$801,7,FALSE))</f>
        <v/>
      </c>
      <c r="E415" s="180"/>
      <c r="F415" s="181" t="str">
        <f>IF(B415="","",VLOOKUP(B415,MP!$A$3:$G$801,6,FALSE)*E415)</f>
        <v/>
      </c>
      <c r="G415" s="120"/>
      <c r="H415" s="179"/>
      <c r="I415" s="175" t="str">
        <f>IF(H415="","",VLOOKUP(H415,MP!$A$3:$G$801,2,FALSE))</f>
        <v/>
      </c>
      <c r="J415" s="176" t="str">
        <f>IF(H415="","",VLOOKUP(H415,MP!$A$3:$G$801,7,FALSE))</f>
        <v/>
      </c>
      <c r="K415" s="180"/>
      <c r="L415" s="181" t="str">
        <f>IF(H415="","",VLOOKUP(H415,MP!$A$3:$G$801,6,FALSE)*K415)</f>
        <v/>
      </c>
    </row>
    <row r="416" spans="1:12" s="117" customFormat="1" ht="21" x14ac:dyDescent="0.3">
      <c r="A416" s="170"/>
      <c r="B416" s="321" t="s">
        <v>58</v>
      </c>
      <c r="C416" s="322"/>
      <c r="D416" s="322"/>
      <c r="E416" s="323"/>
      <c r="F416" s="183">
        <f>SUM(F401:F415)</f>
        <v>49.946533333333335</v>
      </c>
      <c r="G416" s="120"/>
      <c r="H416" s="321" t="s">
        <v>58</v>
      </c>
      <c r="I416" s="322"/>
      <c r="J416" s="322"/>
      <c r="K416" s="323"/>
      <c r="L416" s="183">
        <f>SUM(L401:L415)</f>
        <v>49.789033333333336</v>
      </c>
    </row>
    <row r="417" spans="1:12" s="117" customFormat="1" ht="21" x14ac:dyDescent="0.25">
      <c r="A417" s="170"/>
      <c r="B417" s="172" t="s">
        <v>64</v>
      </c>
      <c r="C417" s="173" t="s">
        <v>149</v>
      </c>
      <c r="D417" s="173" t="s">
        <v>89</v>
      </c>
      <c r="E417" s="173" t="s">
        <v>150</v>
      </c>
      <c r="F417" s="174" t="s">
        <v>56</v>
      </c>
      <c r="G417" s="120"/>
      <c r="H417" s="172" t="s">
        <v>64</v>
      </c>
      <c r="I417" s="173" t="s">
        <v>149</v>
      </c>
      <c r="J417" s="173" t="s">
        <v>89</v>
      </c>
      <c r="K417" s="173" t="s">
        <v>150</v>
      </c>
      <c r="L417" s="174" t="s">
        <v>56</v>
      </c>
    </row>
    <row r="418" spans="1:12" s="117" customFormat="1" ht="21" x14ac:dyDescent="0.25">
      <c r="A418" s="170"/>
      <c r="B418" s="179">
        <v>36</v>
      </c>
      <c r="C418" s="175" t="str">
        <f>IF(B418="","",VLOOKUP(B418,EQUIPAMENTOS!$B$11:$G$98,2,FALSE))</f>
        <v>DERMAPEN SMART</v>
      </c>
      <c r="D418" s="182">
        <f>IF(B418="","",VLOOKUP(B418,EQUIPAMENTOS!$B$11:$G$98,6,FALSE))</f>
        <v>2.6704545454545453E-3</v>
      </c>
      <c r="E418" s="180"/>
      <c r="F418" s="181">
        <f>IF(B418="","",VLOOKUP(B418,EQUIPAMENTOS!$B$11:$G$98,6,FALSE)*E418)</f>
        <v>0</v>
      </c>
      <c r="G418" s="120"/>
      <c r="H418" s="179">
        <v>36</v>
      </c>
      <c r="I418" s="175" t="str">
        <f>IF(H418="","",VLOOKUP(H418,EQUIPAMENTOS!$B$11:$G$98,2,FALSE))</f>
        <v>DERMAPEN SMART</v>
      </c>
      <c r="J418" s="182">
        <f>IF(H418="","",VLOOKUP(H418,EQUIPAMENTOS!$B$11:$G$98,6,FALSE))</f>
        <v>2.6704545454545453E-3</v>
      </c>
      <c r="K418" s="180"/>
      <c r="L418" s="181">
        <f>IF(H418="","",VLOOKUP(H418,EQUIPAMENTOS!$B$11:$G$98,6,FALSE)*K418)</f>
        <v>0</v>
      </c>
    </row>
    <row r="419" spans="1:12" s="117" customFormat="1" ht="21" x14ac:dyDescent="0.25">
      <c r="A419" s="170"/>
      <c r="B419" s="179"/>
      <c r="C419" s="175" t="str">
        <f>IF(B419="","",VLOOKUP(B419,EQUIPAMENTOS!$B$11:$G$98,2,FALSE))</f>
        <v/>
      </c>
      <c r="D419" s="182" t="str">
        <f>IF(B419="","",VLOOKUP(B419,EQUIPAMENTOS!$B$11:$G$98,6,FALSE))</f>
        <v/>
      </c>
      <c r="E419" s="180"/>
      <c r="F419" s="181" t="str">
        <f>IF(B419="","",VLOOKUP(B419,EQUIPAMENTOS!$B$11:$G$98,6,FALSE)*E419)</f>
        <v/>
      </c>
      <c r="G419" s="120"/>
      <c r="H419" s="179">
        <v>9</v>
      </c>
      <c r="I419" s="175" t="str">
        <f>IF(H419="","",VLOOKUP(H419,EQUIPAMENTOS!$B$11:$G$98,2,FALSE))</f>
        <v>VENUS DELTA MMO</v>
      </c>
      <c r="J419" s="182">
        <f>IF(H419="","",VLOOKUP(H419,EQUIPAMENTOS!$B$11:$G$98,6,FALSE))</f>
        <v>1.4046717171717172E-2</v>
      </c>
      <c r="K419" s="180"/>
      <c r="L419" s="181">
        <f>IF(H419="","",VLOOKUP(H419,EQUIPAMENTOS!$B$11:$G$98,6,FALSE)*K419)</f>
        <v>0</v>
      </c>
    </row>
    <row r="420" spans="1:12" s="117" customFormat="1" ht="21" x14ac:dyDescent="0.25">
      <c r="A420" s="170"/>
      <c r="B420" s="179"/>
      <c r="C420" s="175" t="str">
        <f>IF(B420="","",VLOOKUP(B420,EQUIPAMENTOS!$B$11:$G$98,2,FALSE))</f>
        <v/>
      </c>
      <c r="D420" s="182" t="str">
        <f>IF(B420="","",VLOOKUP(B420,EQUIPAMENTOS!$B$11:$G$98,6,FALSE))</f>
        <v/>
      </c>
      <c r="E420" s="180"/>
      <c r="F420" s="181" t="str">
        <f>IF(B420="","",VLOOKUP(B420,EQUIPAMENTOS!$B$11:$G$98,6,FALSE)*E420)</f>
        <v/>
      </c>
      <c r="G420" s="120"/>
      <c r="H420" s="179"/>
      <c r="I420" s="175" t="str">
        <f>IF(H420="","",VLOOKUP(H420,EQUIPAMENTOS!$B$11:$G$98,2,FALSE))</f>
        <v/>
      </c>
      <c r="J420" s="182" t="str">
        <f>IF(H420="","",VLOOKUP(H420,EQUIPAMENTOS!$B$11:$G$98,6,FALSE))</f>
        <v/>
      </c>
      <c r="K420" s="180"/>
      <c r="L420" s="181" t="str">
        <f>IF(H420="","",VLOOKUP(H420,EQUIPAMENTOS!$B$11:$G$98,6,FALSE)*K420)</f>
        <v/>
      </c>
    </row>
    <row r="421" spans="1:12" s="117" customFormat="1" ht="21" x14ac:dyDescent="0.25">
      <c r="A421" s="170"/>
      <c r="B421" s="179"/>
      <c r="C421" s="175" t="str">
        <f>IF(B421="","",VLOOKUP(B421,EQUIPAMENTOS!$B$11:$G$98,2,FALSE))</f>
        <v/>
      </c>
      <c r="D421" s="182" t="str">
        <f>IF(B421="","",VLOOKUP(B421,EQUIPAMENTOS!$B$11:$G$98,6,FALSE))</f>
        <v/>
      </c>
      <c r="E421" s="180"/>
      <c r="F421" s="181" t="str">
        <f>IF(B421="","",VLOOKUP(B421,EQUIPAMENTOS!$B$11:$G$98,6,FALSE)*E421)</f>
        <v/>
      </c>
      <c r="G421" s="120"/>
      <c r="H421" s="179"/>
      <c r="I421" s="175" t="str">
        <f>IF(H421="","",VLOOKUP(H421,EQUIPAMENTOS!$B$11:$G$98,2,FALSE))</f>
        <v/>
      </c>
      <c r="J421" s="182" t="str">
        <f>IF(H421="","",VLOOKUP(H421,EQUIPAMENTOS!$B$11:$G$98,6,FALSE))</f>
        <v/>
      </c>
      <c r="K421" s="180"/>
      <c r="L421" s="181" t="str">
        <f>IF(H421="","",VLOOKUP(H421,EQUIPAMENTOS!$B$11:$G$98,6,FALSE)*K421)</f>
        <v/>
      </c>
    </row>
    <row r="422" spans="1:12" s="117" customFormat="1" ht="21" x14ac:dyDescent="0.25">
      <c r="A422" s="170"/>
      <c r="B422" s="179"/>
      <c r="C422" s="175" t="str">
        <f>IF(B422="","",VLOOKUP(B422,EQUIPAMENTOS!$B$11:$G$98,2,FALSE))</f>
        <v/>
      </c>
      <c r="D422" s="182" t="str">
        <f>IF(B422="","",VLOOKUP(B422,EQUIPAMENTOS!$B$11:$G$98,6,FALSE))</f>
        <v/>
      </c>
      <c r="E422" s="180"/>
      <c r="F422" s="181" t="str">
        <f>IF(B422="","",VLOOKUP(B422,EQUIPAMENTOS!$B$11:$G$98,6,FALSE)*E422)</f>
        <v/>
      </c>
      <c r="G422" s="120"/>
      <c r="H422" s="179"/>
      <c r="I422" s="175" t="str">
        <f>IF(H422="","",VLOOKUP(H422,EQUIPAMENTOS!$B$11:$G$98,2,FALSE))</f>
        <v/>
      </c>
      <c r="J422" s="182" t="str">
        <f>IF(H422="","",VLOOKUP(H422,EQUIPAMENTOS!$B$11:$G$98,6,FALSE))</f>
        <v/>
      </c>
      <c r="K422" s="180"/>
      <c r="L422" s="181" t="str">
        <f>IF(H422="","",VLOOKUP(H422,EQUIPAMENTOS!$B$11:$G$98,6,FALSE)*K422)</f>
        <v/>
      </c>
    </row>
    <row r="423" spans="1:12" s="117" customFormat="1" ht="21" x14ac:dyDescent="0.25">
      <c r="A423" s="170"/>
      <c r="B423" s="179"/>
      <c r="C423" s="175" t="str">
        <f>IF(B423="","",VLOOKUP(B423,EQUIPAMENTOS!$B$11:$G$98,2,FALSE))</f>
        <v/>
      </c>
      <c r="D423" s="182" t="str">
        <f>IF(B423="","",VLOOKUP(B423,EQUIPAMENTOS!$B$11:$G$98,6,FALSE))</f>
        <v/>
      </c>
      <c r="E423" s="180"/>
      <c r="F423" s="181" t="str">
        <f>IF(B423="","",VLOOKUP(B423,EQUIPAMENTOS!$B$11:$G$98,6,FALSE)*E423)</f>
        <v/>
      </c>
      <c r="G423" s="120"/>
      <c r="H423" s="179"/>
      <c r="I423" s="175" t="str">
        <f>IF(H423="","",VLOOKUP(H423,EQUIPAMENTOS!$B$11:$G$98,2,FALSE))</f>
        <v/>
      </c>
      <c r="J423" s="182" t="str">
        <f>IF(H423="","",VLOOKUP(H423,EQUIPAMENTOS!$B$11:$G$98,6,FALSE))</f>
        <v/>
      </c>
      <c r="K423" s="180"/>
      <c r="L423" s="181" t="str">
        <f>IF(H423="","",VLOOKUP(H423,EQUIPAMENTOS!$B$11:$G$98,6,FALSE)*K423)</f>
        <v/>
      </c>
    </row>
    <row r="424" spans="1:12" s="117" customFormat="1" ht="21" x14ac:dyDescent="0.25">
      <c r="A424" s="170"/>
      <c r="B424" s="179"/>
      <c r="C424" s="175" t="str">
        <f>IF(B424="","",VLOOKUP(B424,EQUIPAMENTOS!$B$11:$G$98,2,FALSE))</f>
        <v/>
      </c>
      <c r="D424" s="182" t="str">
        <f>IF(B424="","",VLOOKUP(B424,EQUIPAMENTOS!$B$11:$G$98,6,FALSE))</f>
        <v/>
      </c>
      <c r="E424" s="180"/>
      <c r="F424" s="181" t="str">
        <f>IF(B424="","",VLOOKUP(B424,EQUIPAMENTOS!$B$11:$G$98,6,FALSE)*E424)</f>
        <v/>
      </c>
      <c r="G424" s="120"/>
      <c r="H424" s="179"/>
      <c r="I424" s="175" t="str">
        <f>IF(H424="","",VLOOKUP(H424,EQUIPAMENTOS!$B$11:$G$98,2,FALSE))</f>
        <v/>
      </c>
      <c r="J424" s="182" t="str">
        <f>IF(H424="","",VLOOKUP(H424,EQUIPAMENTOS!$B$11:$G$98,6,FALSE))</f>
        <v/>
      </c>
      <c r="K424" s="180"/>
      <c r="L424" s="181" t="str">
        <f>IF(H424="","",VLOOKUP(H424,EQUIPAMENTOS!$B$11:$G$98,6,FALSE)*K424)</f>
        <v/>
      </c>
    </row>
    <row r="425" spans="1:12" s="117" customFormat="1" ht="21" x14ac:dyDescent="0.3">
      <c r="A425" s="170"/>
      <c r="B425" s="321" t="s">
        <v>80</v>
      </c>
      <c r="C425" s="322"/>
      <c r="D425" s="322"/>
      <c r="E425" s="323"/>
      <c r="F425" s="118">
        <f>SUM(F418:F424)</f>
        <v>0</v>
      </c>
      <c r="G425" s="120"/>
      <c r="H425" s="321" t="s">
        <v>80</v>
      </c>
      <c r="I425" s="322"/>
      <c r="J425" s="322"/>
      <c r="K425" s="323"/>
      <c r="L425" s="118">
        <f>SUM(L418:L424)</f>
        <v>0</v>
      </c>
    </row>
    <row r="426" spans="1:12" s="117" customFormat="1" ht="21.75" thickBot="1" x14ac:dyDescent="0.35">
      <c r="A426" s="170"/>
      <c r="B426" s="318" t="s">
        <v>57</v>
      </c>
      <c r="C426" s="319"/>
      <c r="D426" s="319"/>
      <c r="E426" s="320"/>
      <c r="F426" s="119">
        <f>+F416+F425</f>
        <v>49.946533333333335</v>
      </c>
      <c r="G426" s="120"/>
      <c r="H426" s="318" t="s">
        <v>57</v>
      </c>
      <c r="I426" s="319"/>
      <c r="J426" s="319"/>
      <c r="K426" s="320"/>
      <c r="L426" s="119">
        <f>+L416+L425</f>
        <v>49.789033333333336</v>
      </c>
    </row>
    <row r="427" spans="1:12" s="117" customFormat="1" ht="21" x14ac:dyDescent="0.25">
      <c r="A427" s="170"/>
      <c r="G427" s="120"/>
    </row>
    <row r="428" spans="1:12" s="117" customFormat="1" ht="21.75" thickBot="1" x14ac:dyDescent="0.3">
      <c r="A428" s="170"/>
      <c r="G428" s="120"/>
    </row>
    <row r="429" spans="1:12" s="117" customFormat="1" ht="21.75" thickBot="1" x14ac:dyDescent="0.3">
      <c r="A429" s="170">
        <v>25</v>
      </c>
      <c r="B429" s="324" t="s">
        <v>369</v>
      </c>
      <c r="C429" s="325"/>
      <c r="D429" s="325"/>
      <c r="E429" s="325"/>
      <c r="F429" s="326"/>
      <c r="G429" s="120"/>
      <c r="H429" s="324" t="s">
        <v>346</v>
      </c>
      <c r="I429" s="325"/>
      <c r="J429" s="325"/>
      <c r="K429" s="325"/>
      <c r="L429" s="326"/>
    </row>
    <row r="430" spans="1:12" s="117" customFormat="1" ht="21" x14ac:dyDescent="0.25">
      <c r="A430" s="170"/>
      <c r="B430" s="172" t="s">
        <v>64</v>
      </c>
      <c r="C430" s="173" t="s">
        <v>148</v>
      </c>
      <c r="D430" s="172" t="s">
        <v>49</v>
      </c>
      <c r="E430" s="172" t="s">
        <v>53</v>
      </c>
      <c r="F430" s="174" t="s">
        <v>56</v>
      </c>
      <c r="G430" s="120"/>
      <c r="H430" s="172" t="s">
        <v>64</v>
      </c>
      <c r="I430" s="173" t="s">
        <v>148</v>
      </c>
      <c r="J430" s="172" t="s">
        <v>49</v>
      </c>
      <c r="K430" s="172" t="s">
        <v>53</v>
      </c>
      <c r="L430" s="174" t="s">
        <v>56</v>
      </c>
    </row>
    <row r="431" spans="1:12" s="117" customFormat="1" ht="21" x14ac:dyDescent="0.25">
      <c r="A431" s="170"/>
      <c r="B431" s="307">
        <v>1</v>
      </c>
      <c r="C431" s="303" t="str">
        <f>IF(B431="","",VLOOKUP(B431,MP!$A$3:$G$801,2,FALSE))</f>
        <v>GAZE</v>
      </c>
      <c r="D431" s="304" t="str">
        <f>IF(B431="","",VLOOKUP(B431,MP!$A$3:$G$801,7,FALSE))</f>
        <v>UNID</v>
      </c>
      <c r="E431" s="305">
        <v>5</v>
      </c>
      <c r="F431" s="306">
        <f>IF(B431="","",VLOOKUP(B431,MP!$A$3:$G$801,6,FALSE)*E431)</f>
        <v>0.33500000000000002</v>
      </c>
      <c r="G431" s="120"/>
      <c r="H431" s="307">
        <v>1</v>
      </c>
      <c r="I431" s="303" t="str">
        <f>IF(H431="","",VLOOKUP(H431,MP!$A$3:$G$801,2,FALSE))</f>
        <v>GAZE</v>
      </c>
      <c r="J431" s="304" t="str">
        <f>IF(H431="","",VLOOKUP(H431,MP!$A$3:$G$801,7,FALSE))</f>
        <v>UNID</v>
      </c>
      <c r="K431" s="305">
        <v>10</v>
      </c>
      <c r="L431" s="306">
        <f>IF(H431="","",VLOOKUP(H431,MP!$A$3:$G$801,6,FALSE)*K431)</f>
        <v>0.67</v>
      </c>
    </row>
    <row r="432" spans="1:12" s="117" customFormat="1" ht="21" x14ac:dyDescent="0.25">
      <c r="A432" s="170"/>
      <c r="B432" s="308">
        <v>5</v>
      </c>
      <c r="C432" s="303" t="str">
        <f>IF(B432="","",VLOOKUP(B432,MP!$A$3:$G$801,2,FALSE))</f>
        <v xml:space="preserve">CLOREXIDINA </v>
      </c>
      <c r="D432" s="304" t="str">
        <f>IF(B432="","",VLOOKUP(B432,MP!$A$3:$G$801,7,FALSE))</f>
        <v>ML</v>
      </c>
      <c r="E432" s="305">
        <v>6</v>
      </c>
      <c r="F432" s="306">
        <f>IF(B432="","",VLOOKUP(B432,MP!$A$3:$G$801,6,FALSE)*E432)</f>
        <v>0.22499999999999998</v>
      </c>
      <c r="G432" s="120"/>
      <c r="H432" s="308">
        <v>5</v>
      </c>
      <c r="I432" s="303" t="str">
        <f>IF(H432="","",VLOOKUP(H432,MP!$A$3:$G$801,2,FALSE))</f>
        <v xml:space="preserve">CLOREXIDINA </v>
      </c>
      <c r="J432" s="304" t="str">
        <f>IF(H432="","",VLOOKUP(H432,MP!$A$3:$G$801,7,FALSE))</f>
        <v>ML</v>
      </c>
      <c r="K432" s="305">
        <v>4</v>
      </c>
      <c r="L432" s="306">
        <f>IF(H432="","",VLOOKUP(H432,MP!$A$3:$G$801,6,FALSE)*K432)</f>
        <v>0.15</v>
      </c>
    </row>
    <row r="433" spans="1:12" s="117" customFormat="1" ht="21" x14ac:dyDescent="0.25">
      <c r="A433" s="170"/>
      <c r="B433" s="308">
        <v>9</v>
      </c>
      <c r="C433" s="303" t="str">
        <f>IF(B433="","",VLOOKUP(B433,MP!$A$3:$G$801,2,FALSE))</f>
        <v>MÁSCARA</v>
      </c>
      <c r="D433" s="304" t="str">
        <f>IF(B433="","",VLOOKUP(B433,MP!$A$3:$G$801,7,FALSE))</f>
        <v>UNID</v>
      </c>
      <c r="E433" s="305">
        <v>1</v>
      </c>
      <c r="F433" s="306">
        <f>IF(B433="","",VLOOKUP(B433,MP!$A$3:$G$801,6,FALSE)*E433)</f>
        <v>0.2</v>
      </c>
      <c r="G433" s="120"/>
      <c r="H433" s="308">
        <v>7</v>
      </c>
      <c r="I433" s="303" t="str">
        <f>IF(H433="","",VLOOKUP(H433,MP!$A$3:$G$801,2,FALSE))</f>
        <v xml:space="preserve">TOUCA </v>
      </c>
      <c r="J433" s="304" t="str">
        <f>IF(H433="","",VLOOKUP(H433,MP!$A$3:$G$801,7,FALSE))</f>
        <v>UNID</v>
      </c>
      <c r="K433" s="305">
        <v>1</v>
      </c>
      <c r="L433" s="306">
        <f>IF(H433="","",VLOOKUP(H433,MP!$A$3:$G$801,6,FALSE)*K433)</f>
        <v>7.4999999999999997E-2</v>
      </c>
    </row>
    <row r="434" spans="1:12" s="117" customFormat="1" ht="21" x14ac:dyDescent="0.25">
      <c r="A434" s="170"/>
      <c r="B434" s="308">
        <v>21</v>
      </c>
      <c r="C434" s="303" t="str">
        <f>IF(B434="","",VLOOKUP(B434,MP!$A$3:$G$801,2,FALSE))</f>
        <v xml:space="preserve">PAPEL LENÇOL </v>
      </c>
      <c r="D434" s="304" t="str">
        <f>IF(B434="","",VLOOKUP(B434,MP!$A$3:$G$801,7,FALSE))</f>
        <v>CM</v>
      </c>
      <c r="E434" s="305">
        <v>200</v>
      </c>
      <c r="F434" s="306">
        <f>IF(B434="","",VLOOKUP(B434,MP!$A$3:$G$801,6,FALSE)*E434)</f>
        <v>0.6</v>
      </c>
      <c r="G434" s="120"/>
      <c r="H434" s="308">
        <v>9</v>
      </c>
      <c r="I434" s="303" t="str">
        <f>IF(H434="","",VLOOKUP(H434,MP!$A$3:$G$801,2,FALSE))</f>
        <v>MÁSCARA</v>
      </c>
      <c r="J434" s="304" t="str">
        <f>IF(H434="","",VLOOKUP(H434,MP!$A$3:$G$801,7,FALSE))</f>
        <v>UNID</v>
      </c>
      <c r="K434" s="305">
        <v>1</v>
      </c>
      <c r="L434" s="306">
        <f>IF(H434="","",VLOOKUP(H434,MP!$A$3:$G$801,6,FALSE)*K434)</f>
        <v>0.2</v>
      </c>
    </row>
    <row r="435" spans="1:12" s="117" customFormat="1" ht="21" x14ac:dyDescent="0.25">
      <c r="A435" s="170"/>
      <c r="B435" s="308">
        <v>20</v>
      </c>
      <c r="C435" s="303" t="str">
        <f>IF(B435="","",VLOOKUP(B435,MP!$A$3:$G$801,2,FALSE))</f>
        <v xml:space="preserve">PAPEL TOALHA </v>
      </c>
      <c r="D435" s="304" t="str">
        <f>IF(B435="","",VLOOKUP(B435,MP!$A$3:$G$801,7,FALSE))</f>
        <v>PCTE</v>
      </c>
      <c r="E435" s="305">
        <v>15</v>
      </c>
      <c r="F435" s="306">
        <f>IF(B435="","",VLOOKUP(B435,MP!$A$3:$G$801,6,FALSE)*E435)</f>
        <v>0.36</v>
      </c>
      <c r="G435" s="120"/>
      <c r="H435" s="308">
        <v>20</v>
      </c>
      <c r="I435" s="303" t="str">
        <f>IF(H435="","",VLOOKUP(H435,MP!$A$3:$G$801,2,FALSE))</f>
        <v xml:space="preserve">PAPEL TOALHA </v>
      </c>
      <c r="J435" s="304" t="str">
        <f>IF(H435="","",VLOOKUP(H435,MP!$A$3:$G$801,7,FALSE))</f>
        <v>PCTE</v>
      </c>
      <c r="K435" s="305">
        <v>20</v>
      </c>
      <c r="L435" s="306">
        <f>IF(H435="","",VLOOKUP(H435,MP!$A$3:$G$801,6,FALSE)*K435)</f>
        <v>0.48</v>
      </c>
    </row>
    <row r="436" spans="1:12" s="117" customFormat="1" ht="21" x14ac:dyDescent="0.25">
      <c r="A436" s="170"/>
      <c r="B436" s="308">
        <v>56</v>
      </c>
      <c r="C436" s="303" t="str">
        <f>IF(B436="","",VLOOKUP(B436,MP!$A$3:$G$801,2,FALSE))</f>
        <v xml:space="preserve">PHD ANESTÉSICO </v>
      </c>
      <c r="D436" s="304" t="str">
        <f>IF(B436="","",VLOOKUP(B436,MP!$A$3:$G$801,7,FALSE))</f>
        <v>GRAMAS</v>
      </c>
      <c r="E436" s="305">
        <v>2</v>
      </c>
      <c r="F436" s="306">
        <f>IF(B436="","",VLOOKUP(B436,MP!$A$3:$G$801,6,FALSE)*E436)</f>
        <v>13.333333333333334</v>
      </c>
      <c r="G436" s="120"/>
      <c r="H436" s="308">
        <v>21</v>
      </c>
      <c r="I436" s="303" t="str">
        <f>IF(H436="","",VLOOKUP(H436,MP!$A$3:$G$801,2,FALSE))</f>
        <v xml:space="preserve">PAPEL LENÇOL </v>
      </c>
      <c r="J436" s="304" t="str">
        <f>IF(H436="","",VLOOKUP(H436,MP!$A$3:$G$801,7,FALSE))</f>
        <v>CM</v>
      </c>
      <c r="K436" s="305">
        <v>200</v>
      </c>
      <c r="L436" s="306">
        <f>IF(H436="","",VLOOKUP(H436,MP!$A$3:$G$801,6,FALSE)*K436)</f>
        <v>0.6</v>
      </c>
    </row>
    <row r="437" spans="1:12" s="117" customFormat="1" ht="21" x14ac:dyDescent="0.25">
      <c r="A437" s="170"/>
      <c r="B437" s="308">
        <v>8</v>
      </c>
      <c r="C437" s="303" t="str">
        <f>IF(B437="","",VLOOKUP(B437,MP!$A$3:$G$801,2,FALSE))</f>
        <v xml:space="preserve">LUVA </v>
      </c>
      <c r="D437" s="304" t="str">
        <f>IF(B437="","",VLOOKUP(B437,MP!$A$3:$G$801,7,FALSE))</f>
        <v>UNID</v>
      </c>
      <c r="E437" s="305">
        <v>2</v>
      </c>
      <c r="F437" s="306">
        <f>IF(B437="","",VLOOKUP(B437,MP!$A$3:$G$801,6,FALSE)*E437)</f>
        <v>0.48</v>
      </c>
      <c r="G437" s="120"/>
      <c r="H437" s="308">
        <v>8</v>
      </c>
      <c r="I437" s="303" t="str">
        <f>IF(H437="","",VLOOKUP(H437,MP!$A$3:$G$801,2,FALSE))</f>
        <v xml:space="preserve">LUVA </v>
      </c>
      <c r="J437" s="304" t="str">
        <f>IF(H437="","",VLOOKUP(H437,MP!$A$3:$G$801,7,FALSE))</f>
        <v>UNID</v>
      </c>
      <c r="K437" s="305">
        <v>2</v>
      </c>
      <c r="L437" s="306">
        <f>IF(H437="","",VLOOKUP(H437,MP!$A$3:$G$801,6,FALSE)*K437)</f>
        <v>0.48</v>
      </c>
    </row>
    <row r="438" spans="1:12" s="117" customFormat="1" ht="21" x14ac:dyDescent="0.25">
      <c r="A438" s="170"/>
      <c r="B438" s="308">
        <v>43</v>
      </c>
      <c r="C438" s="303" t="str">
        <f>IF(B438="","",VLOOKUP(B438,MP!$A$3:$G$801,2,FALSE))</f>
        <v>BIO-SUNPROTECT GEL CREME EFEITO UDBEGE CLARO FPS30</v>
      </c>
      <c r="D438" s="304" t="str">
        <f>IF(B438="","",VLOOKUP(B438,MP!$A$3:$G$801,7,FALSE))</f>
        <v>GRAMAS</v>
      </c>
      <c r="E438" s="305">
        <v>2</v>
      </c>
      <c r="F438" s="306">
        <f>IF(B438="","",VLOOKUP(B438,MP!$A$3:$G$801,6,FALSE)*E438)</f>
        <v>2.5777777777777779</v>
      </c>
      <c r="G438" s="120"/>
      <c r="H438" s="308">
        <v>4</v>
      </c>
      <c r="I438" s="303" t="str">
        <f>IF(H438="","",VLOOKUP(H438,MP!$A$3:$G$801,2,FALSE))</f>
        <v xml:space="preserve">GEL ULTRASSOM </v>
      </c>
      <c r="J438" s="304" t="str">
        <f>IF(H438="","",VLOOKUP(H438,MP!$A$3:$G$801,7,FALSE))</f>
        <v>GRAMAS</v>
      </c>
      <c r="K438" s="305">
        <v>18</v>
      </c>
      <c r="L438" s="306">
        <f>IF(H438="","",VLOOKUP(H438,MP!$A$3:$G$801,6,FALSE)*K438)</f>
        <v>8.6399999999999991E-2</v>
      </c>
    </row>
    <row r="439" spans="1:12" s="117" customFormat="1" ht="21" x14ac:dyDescent="0.25">
      <c r="A439" s="170"/>
      <c r="B439" s="308">
        <v>4</v>
      </c>
      <c r="C439" s="303" t="str">
        <f>IF(B439="","",VLOOKUP(B439,MP!$A$3:$G$801,2,FALSE))</f>
        <v xml:space="preserve">GEL ULTRASSOM </v>
      </c>
      <c r="D439" s="304" t="str">
        <f>IF(B439="","",VLOOKUP(B439,MP!$A$3:$G$801,7,FALSE))</f>
        <v>GRAMAS</v>
      </c>
      <c r="E439" s="305">
        <v>20</v>
      </c>
      <c r="F439" s="306">
        <f>IF(B439="","",VLOOKUP(B439,MP!$A$3:$G$801,6,FALSE)*E439)</f>
        <v>9.5999999999999988E-2</v>
      </c>
      <c r="G439" s="120"/>
      <c r="H439" s="178"/>
      <c r="I439" s="175" t="str">
        <f>IF(H439="","",VLOOKUP(H439,MP!$A$3:$G$801,2,FALSE))</f>
        <v/>
      </c>
      <c r="J439" s="176" t="str">
        <f>IF(H439="","",VLOOKUP(H439,MP!$A$3:$G$801,7,FALSE))</f>
        <v/>
      </c>
      <c r="K439" s="180"/>
      <c r="L439" s="181" t="str">
        <f>IF(H439="","",VLOOKUP(H439,MP!$A$3:$G$801,6,FALSE)*K439)</f>
        <v/>
      </c>
    </row>
    <row r="440" spans="1:12" s="117" customFormat="1" ht="21" x14ac:dyDescent="0.25">
      <c r="A440" s="170"/>
      <c r="B440" s="178">
        <v>75</v>
      </c>
      <c r="C440" s="303" t="str">
        <f>IF(B440="","",VLOOKUP(B440,MP!$A$3:$G$801,2,FALSE))</f>
        <v xml:space="preserve">LAMINA BIC </v>
      </c>
      <c r="D440" s="304" t="str">
        <f>IF(B440="","",VLOOKUP(B440,MP!$A$3:$G$801,7,FALSE))</f>
        <v>UNID</v>
      </c>
      <c r="E440" s="305">
        <v>1</v>
      </c>
      <c r="F440" s="306">
        <f>IF(B440="","",VLOOKUP(B440,MP!$A$3:$G$801,6,FALSE)*E440)</f>
        <v>1.4285714285714286</v>
      </c>
      <c r="G440" s="120"/>
      <c r="H440" s="178"/>
      <c r="I440" s="175" t="str">
        <f>IF(H440="","",VLOOKUP(H440,MP!$A$3:$G$801,2,FALSE))</f>
        <v/>
      </c>
      <c r="J440" s="176" t="str">
        <f>IF(H440="","",VLOOKUP(H440,MP!$A$3:$G$801,7,FALSE))</f>
        <v/>
      </c>
      <c r="K440" s="180"/>
      <c r="L440" s="181" t="str">
        <f>IF(H440="","",VLOOKUP(H440,MP!$A$3:$G$801,6,FALSE)*K440)</f>
        <v/>
      </c>
    </row>
    <row r="441" spans="1:12" s="117" customFormat="1" ht="21" x14ac:dyDescent="0.25">
      <c r="A441" s="170"/>
      <c r="B441" s="178"/>
      <c r="C441" s="175" t="str">
        <f>IF(B441="","",VLOOKUP(B441,MP!$A$3:$G$801,2,FALSE))</f>
        <v/>
      </c>
      <c r="D441" s="176" t="str">
        <f>IF(B441="","",VLOOKUP(B441,MP!$A$3:$G$801,7,FALSE))</f>
        <v/>
      </c>
      <c r="E441" s="180"/>
      <c r="F441" s="181" t="str">
        <f>IF(B441="","",VLOOKUP(B441,MP!$A$3:$G$801,6,FALSE)*E441)</f>
        <v/>
      </c>
      <c r="G441" s="120"/>
      <c r="H441" s="178"/>
      <c r="I441" s="175" t="str">
        <f>IF(H441="","",VLOOKUP(H441,MP!$A$3:$G$801,2,FALSE))</f>
        <v/>
      </c>
      <c r="J441" s="176" t="str">
        <f>IF(H441="","",VLOOKUP(H441,MP!$A$3:$G$801,7,FALSE))</f>
        <v/>
      </c>
      <c r="K441" s="180"/>
      <c r="L441" s="181" t="str">
        <f>IF(H441="","",VLOOKUP(H441,MP!$A$3:$G$801,6,FALSE)*K441)</f>
        <v/>
      </c>
    </row>
    <row r="442" spans="1:12" s="117" customFormat="1" ht="21" x14ac:dyDescent="0.25">
      <c r="A442" s="170"/>
      <c r="B442" s="179"/>
      <c r="C442" s="175" t="str">
        <f>IF(B442="","",VLOOKUP(B442,MP!$A$3:$G$801,2,FALSE))</f>
        <v/>
      </c>
      <c r="D442" s="176" t="str">
        <f>IF(B442="","",VLOOKUP(B442,MP!$A$3:$G$801,7,FALSE))</f>
        <v/>
      </c>
      <c r="E442" s="180"/>
      <c r="F442" s="181" t="str">
        <f>IF(B442="","",VLOOKUP(B442,MP!$A$3:$G$801,6,FALSE)*E442)</f>
        <v/>
      </c>
      <c r="G442" s="120"/>
      <c r="H442" s="179"/>
      <c r="I442" s="175" t="str">
        <f>IF(H442="","",VLOOKUP(H442,MP!$A$3:$G$801,2,FALSE))</f>
        <v/>
      </c>
      <c r="J442" s="176" t="str">
        <f>IF(H442="","",VLOOKUP(H442,MP!$A$3:$G$801,7,FALSE))</f>
        <v/>
      </c>
      <c r="K442" s="180"/>
      <c r="L442" s="181" t="str">
        <f>IF(H442="","",VLOOKUP(H442,MP!$A$3:$G$801,6,FALSE)*K442)</f>
        <v/>
      </c>
    </row>
    <row r="443" spans="1:12" s="117" customFormat="1" ht="21" x14ac:dyDescent="0.25">
      <c r="A443" s="170"/>
      <c r="B443" s="179"/>
      <c r="C443" s="175" t="str">
        <f>IF(B443="","",VLOOKUP(B443,MP!$A$3:$G$801,2,FALSE))</f>
        <v/>
      </c>
      <c r="D443" s="176" t="str">
        <f>IF(B443="","",VLOOKUP(B443,MP!$A$3:$G$801,7,FALSE))</f>
        <v/>
      </c>
      <c r="E443" s="180"/>
      <c r="F443" s="181" t="str">
        <f>IF(B443="","",VLOOKUP(B443,MP!$A$3:$G$801,6,FALSE)*E443)</f>
        <v/>
      </c>
      <c r="G443" s="120"/>
      <c r="H443" s="179"/>
      <c r="I443" s="175" t="str">
        <f>IF(H443="","",VLOOKUP(H443,MP!$A$3:$G$801,2,FALSE))</f>
        <v/>
      </c>
      <c r="J443" s="176" t="str">
        <f>IF(H443="","",VLOOKUP(H443,MP!$A$3:$G$801,7,FALSE))</f>
        <v/>
      </c>
      <c r="K443" s="180"/>
      <c r="L443" s="181" t="str">
        <f>IF(H443="","",VLOOKUP(H443,MP!$A$3:$G$801,6,FALSE)*K443)</f>
        <v/>
      </c>
    </row>
    <row r="444" spans="1:12" s="117" customFormat="1" ht="21" x14ac:dyDescent="0.25">
      <c r="A444" s="170"/>
      <c r="B444" s="179"/>
      <c r="C444" s="175" t="str">
        <f>IF(B444="","",VLOOKUP(B444,MP!$A$3:$G$801,2,FALSE))</f>
        <v/>
      </c>
      <c r="D444" s="176" t="str">
        <f>IF(B444="","",VLOOKUP(B444,MP!$A$3:$G$801,7,FALSE))</f>
        <v/>
      </c>
      <c r="E444" s="180"/>
      <c r="F444" s="181" t="str">
        <f>IF(B444="","",VLOOKUP(B444,MP!$A$3:$G$801,6,FALSE)*E444)</f>
        <v/>
      </c>
      <c r="G444" s="120"/>
      <c r="H444" s="179"/>
      <c r="I444" s="175" t="str">
        <f>IF(H444="","",VLOOKUP(H444,MP!$A$3:$G$801,2,FALSE))</f>
        <v/>
      </c>
      <c r="J444" s="176" t="str">
        <f>IF(H444="","",VLOOKUP(H444,MP!$A$3:$G$801,7,FALSE))</f>
        <v/>
      </c>
      <c r="K444" s="180"/>
      <c r="L444" s="181" t="str">
        <f>IF(H444="","",VLOOKUP(H444,MP!$A$3:$G$801,6,FALSE)*K444)</f>
        <v/>
      </c>
    </row>
    <row r="445" spans="1:12" s="117" customFormat="1" ht="21" x14ac:dyDescent="0.25">
      <c r="A445" s="170"/>
      <c r="B445" s="179"/>
      <c r="C445" s="175" t="str">
        <f>IF(B445="","",VLOOKUP(B445,MP!$A$3:$G$801,2,FALSE))</f>
        <v/>
      </c>
      <c r="D445" s="176" t="str">
        <f>IF(B445="","",VLOOKUP(B445,MP!$A$3:$G$801,7,FALSE))</f>
        <v/>
      </c>
      <c r="E445" s="180"/>
      <c r="F445" s="181" t="str">
        <f>IF(B445="","",VLOOKUP(B445,MP!$A$3:$G$801,6,FALSE)*E445)</f>
        <v/>
      </c>
      <c r="G445" s="120"/>
      <c r="H445" s="179"/>
      <c r="I445" s="175" t="str">
        <f>IF(H445="","",VLOOKUP(H445,MP!$A$3:$G$801,2,FALSE))</f>
        <v/>
      </c>
      <c r="J445" s="176" t="str">
        <f>IF(H445="","",VLOOKUP(H445,MP!$A$3:$G$801,7,FALSE))</f>
        <v/>
      </c>
      <c r="K445" s="180"/>
      <c r="L445" s="181" t="str">
        <f>IF(H445="","",VLOOKUP(H445,MP!$A$3:$G$801,6,FALSE)*K445)</f>
        <v/>
      </c>
    </row>
    <row r="446" spans="1:12" s="117" customFormat="1" ht="21" x14ac:dyDescent="0.3">
      <c r="A446" s="170"/>
      <c r="B446" s="321" t="s">
        <v>58</v>
      </c>
      <c r="C446" s="322"/>
      <c r="D446" s="322"/>
      <c r="E446" s="323"/>
      <c r="F446" s="183">
        <f>SUM(F431:F445)</f>
        <v>19.635682539682541</v>
      </c>
      <c r="G446" s="120"/>
      <c r="H446" s="321" t="s">
        <v>58</v>
      </c>
      <c r="I446" s="322"/>
      <c r="J446" s="322"/>
      <c r="K446" s="323"/>
      <c r="L446" s="183">
        <f>SUM(L431:L445)</f>
        <v>2.7413999999999996</v>
      </c>
    </row>
    <row r="447" spans="1:12" s="117" customFormat="1" ht="21" x14ac:dyDescent="0.25">
      <c r="A447" s="170"/>
      <c r="B447" s="172" t="s">
        <v>64</v>
      </c>
      <c r="C447" s="173" t="s">
        <v>149</v>
      </c>
      <c r="D447" s="173" t="s">
        <v>89</v>
      </c>
      <c r="E447" s="173" t="s">
        <v>150</v>
      </c>
      <c r="F447" s="174" t="s">
        <v>56</v>
      </c>
      <c r="G447" s="120"/>
      <c r="H447" s="172" t="s">
        <v>64</v>
      </c>
      <c r="I447" s="173" t="s">
        <v>149</v>
      </c>
      <c r="J447" s="173" t="s">
        <v>89</v>
      </c>
      <c r="K447" s="173" t="s">
        <v>150</v>
      </c>
      <c r="L447" s="174" t="s">
        <v>56</v>
      </c>
    </row>
    <row r="448" spans="1:12" s="117" customFormat="1" ht="21" x14ac:dyDescent="0.25">
      <c r="A448" s="170"/>
      <c r="B448" s="179"/>
      <c r="C448" s="175" t="str">
        <f>IF(B448="","",VLOOKUP(B448,EQUIPAMENTOS!$B$11:$G$98,2,FALSE))</f>
        <v/>
      </c>
      <c r="D448" s="182" t="str">
        <f>IF(B448="","",VLOOKUP(B448,EQUIPAMENTOS!$B$11:$G$98,6,FALSE))</f>
        <v/>
      </c>
      <c r="E448" s="180"/>
      <c r="F448" s="181" t="str">
        <f>IF(B448="","",VLOOKUP(B448,EQUIPAMENTOS!$B$11:$G$98,6,FALSE)*E448)</f>
        <v/>
      </c>
      <c r="G448" s="120"/>
      <c r="H448" s="179">
        <v>4</v>
      </c>
      <c r="I448" s="175" t="str">
        <f>IF(H448="","",VLOOKUP(H448,EQUIPAMENTOS!$B$11:$G$98,2,FALSE))</f>
        <v>STIMULUS</v>
      </c>
      <c r="J448" s="182">
        <f>IF(H448="","",VLOOKUP(H448,EQUIPAMENTOS!$B$11:$G$98,6,FALSE))</f>
        <v>5.5082070707070706E-3</v>
      </c>
      <c r="K448" s="180"/>
      <c r="L448" s="181">
        <f>IF(H448="","",VLOOKUP(H448,EQUIPAMENTOS!$B$11:$G$98,6,FALSE)*K448)</f>
        <v>0</v>
      </c>
    </row>
    <row r="449" spans="1:12" s="117" customFormat="1" ht="21" x14ac:dyDescent="0.25">
      <c r="A449" s="170"/>
      <c r="B449" s="179"/>
      <c r="C449" s="175" t="str">
        <f>IF(B449="","",VLOOKUP(B449,EQUIPAMENTOS!$B$11:$G$98,2,FALSE))</f>
        <v/>
      </c>
      <c r="D449" s="182" t="str">
        <f>IF(B449="","",VLOOKUP(B449,EQUIPAMENTOS!$B$11:$G$98,6,FALSE))</f>
        <v/>
      </c>
      <c r="E449" s="180"/>
      <c r="F449" s="181" t="str">
        <f>IF(B449="","",VLOOKUP(B449,EQUIPAMENTOS!$B$11:$G$98,6,FALSE)*E449)</f>
        <v/>
      </c>
      <c r="G449" s="120"/>
      <c r="H449" s="179"/>
      <c r="I449" s="175" t="str">
        <f>IF(H449="","",VLOOKUP(H449,EQUIPAMENTOS!$B$11:$G$98,2,FALSE))</f>
        <v/>
      </c>
      <c r="J449" s="182" t="str">
        <f>IF(H449="","",VLOOKUP(H449,EQUIPAMENTOS!$B$11:$G$98,6,FALSE))</f>
        <v/>
      </c>
      <c r="K449" s="180"/>
      <c r="L449" s="181" t="str">
        <f>IF(H449="","",VLOOKUP(H449,EQUIPAMENTOS!$B$11:$G$98,6,FALSE)*K449)</f>
        <v/>
      </c>
    </row>
    <row r="450" spans="1:12" s="117" customFormat="1" ht="21" x14ac:dyDescent="0.25">
      <c r="A450" s="170"/>
      <c r="B450" s="179"/>
      <c r="C450" s="175" t="str">
        <f>IF(B450="","",VLOOKUP(B450,EQUIPAMENTOS!$B$11:$G$98,2,FALSE))</f>
        <v/>
      </c>
      <c r="D450" s="182" t="str">
        <f>IF(B450="","",VLOOKUP(B450,EQUIPAMENTOS!$B$11:$G$98,6,FALSE))</f>
        <v/>
      </c>
      <c r="E450" s="180"/>
      <c r="F450" s="181" t="str">
        <f>IF(B450="","",VLOOKUP(B450,EQUIPAMENTOS!$B$11:$G$98,6,FALSE)*E450)</f>
        <v/>
      </c>
      <c r="G450" s="120"/>
      <c r="H450" s="179"/>
      <c r="I450" s="175" t="str">
        <f>IF(H450="","",VLOOKUP(H450,EQUIPAMENTOS!$B$11:$G$98,2,FALSE))</f>
        <v/>
      </c>
      <c r="J450" s="182" t="str">
        <f>IF(H450="","",VLOOKUP(H450,EQUIPAMENTOS!$B$11:$G$98,6,FALSE))</f>
        <v/>
      </c>
      <c r="K450" s="180"/>
      <c r="L450" s="181" t="str">
        <f>IF(H450="","",VLOOKUP(H450,EQUIPAMENTOS!$B$11:$G$98,6,FALSE)*K450)</f>
        <v/>
      </c>
    </row>
    <row r="451" spans="1:12" s="117" customFormat="1" ht="21" x14ac:dyDescent="0.25">
      <c r="A451" s="170"/>
      <c r="B451" s="179"/>
      <c r="C451" s="175" t="str">
        <f>IF(B451="","",VLOOKUP(B451,EQUIPAMENTOS!$B$11:$G$98,2,FALSE))</f>
        <v/>
      </c>
      <c r="D451" s="182" t="str">
        <f>IF(B451="","",VLOOKUP(B451,EQUIPAMENTOS!$B$11:$G$98,6,FALSE))</f>
        <v/>
      </c>
      <c r="E451" s="180"/>
      <c r="F451" s="181" t="str">
        <f>IF(B451="","",VLOOKUP(B451,EQUIPAMENTOS!$B$11:$G$98,6,FALSE)*E451)</f>
        <v/>
      </c>
      <c r="G451" s="120"/>
      <c r="H451" s="179"/>
      <c r="I451" s="175" t="str">
        <f>IF(H451="","",VLOOKUP(H451,EQUIPAMENTOS!$B$11:$G$98,2,FALSE))</f>
        <v/>
      </c>
      <c r="J451" s="182" t="str">
        <f>IF(H451="","",VLOOKUP(H451,EQUIPAMENTOS!$B$11:$G$98,6,FALSE))</f>
        <v/>
      </c>
      <c r="K451" s="180"/>
      <c r="L451" s="181" t="str">
        <f>IF(H451="","",VLOOKUP(H451,EQUIPAMENTOS!$B$11:$G$98,6,FALSE)*K451)</f>
        <v/>
      </c>
    </row>
    <row r="452" spans="1:12" s="117" customFormat="1" ht="21" x14ac:dyDescent="0.25">
      <c r="A452" s="170"/>
      <c r="B452" s="179"/>
      <c r="C452" s="175" t="str">
        <f>IF(B452="","",VLOOKUP(B452,EQUIPAMENTOS!$B$11:$G$98,2,FALSE))</f>
        <v/>
      </c>
      <c r="D452" s="182" t="str">
        <f>IF(B452="","",VLOOKUP(B452,EQUIPAMENTOS!$B$11:$G$98,6,FALSE))</f>
        <v/>
      </c>
      <c r="E452" s="180"/>
      <c r="F452" s="181" t="str">
        <f>IF(B452="","",VLOOKUP(B452,EQUIPAMENTOS!$B$11:$G$98,6,FALSE)*E452)</f>
        <v/>
      </c>
      <c r="G452" s="120"/>
      <c r="H452" s="179"/>
      <c r="I452" s="175" t="str">
        <f>IF(H452="","",VLOOKUP(H452,EQUIPAMENTOS!$B$11:$G$98,2,FALSE))</f>
        <v/>
      </c>
      <c r="J452" s="182" t="str">
        <f>IF(H452="","",VLOOKUP(H452,EQUIPAMENTOS!$B$11:$G$98,6,FALSE))</f>
        <v/>
      </c>
      <c r="K452" s="180"/>
      <c r="L452" s="181" t="str">
        <f>IF(H452="","",VLOOKUP(H452,EQUIPAMENTOS!$B$11:$G$98,6,FALSE)*K452)</f>
        <v/>
      </c>
    </row>
    <row r="453" spans="1:12" s="117" customFormat="1" ht="21" x14ac:dyDescent="0.25">
      <c r="A453" s="170"/>
      <c r="B453" s="179"/>
      <c r="C453" s="175" t="str">
        <f>IF(B453="","",VLOOKUP(B453,EQUIPAMENTOS!$B$11:$G$98,2,FALSE))</f>
        <v/>
      </c>
      <c r="D453" s="182" t="str">
        <f>IF(B453="","",VLOOKUP(B453,EQUIPAMENTOS!$B$11:$G$98,6,FALSE))</f>
        <v/>
      </c>
      <c r="E453" s="180"/>
      <c r="F453" s="181" t="str">
        <f>IF(B453="","",VLOOKUP(B453,EQUIPAMENTOS!$B$11:$G$98,6,FALSE)*E453)</f>
        <v/>
      </c>
      <c r="G453" s="120"/>
      <c r="H453" s="179"/>
      <c r="I453" s="175" t="str">
        <f>IF(H453="","",VLOOKUP(H453,EQUIPAMENTOS!$B$11:$G$98,2,FALSE))</f>
        <v/>
      </c>
      <c r="J453" s="182" t="str">
        <f>IF(H453="","",VLOOKUP(H453,EQUIPAMENTOS!$B$11:$G$98,6,FALSE))</f>
        <v/>
      </c>
      <c r="K453" s="180"/>
      <c r="L453" s="181" t="str">
        <f>IF(H453="","",VLOOKUP(H453,EQUIPAMENTOS!$B$11:$G$98,6,FALSE)*K453)</f>
        <v/>
      </c>
    </row>
    <row r="454" spans="1:12" s="117" customFormat="1" ht="21" x14ac:dyDescent="0.25">
      <c r="A454" s="170"/>
      <c r="B454" s="179"/>
      <c r="C454" s="175" t="str">
        <f>IF(B454="","",VLOOKUP(B454,EQUIPAMENTOS!$B$11:$G$98,2,FALSE))</f>
        <v/>
      </c>
      <c r="D454" s="182" t="str">
        <f>IF(B454="","",VLOOKUP(B454,EQUIPAMENTOS!$B$11:$G$98,6,FALSE))</f>
        <v/>
      </c>
      <c r="E454" s="180"/>
      <c r="F454" s="181" t="str">
        <f>IF(B454="","",VLOOKUP(B454,EQUIPAMENTOS!$B$11:$G$98,6,FALSE)*E454)</f>
        <v/>
      </c>
      <c r="G454" s="120"/>
      <c r="H454" s="179"/>
      <c r="I454" s="175" t="str">
        <f>IF(H454="","",VLOOKUP(H454,EQUIPAMENTOS!$B$11:$G$98,2,FALSE))</f>
        <v/>
      </c>
      <c r="J454" s="182" t="str">
        <f>IF(H454="","",VLOOKUP(H454,EQUIPAMENTOS!$B$11:$G$98,6,FALSE))</f>
        <v/>
      </c>
      <c r="K454" s="180"/>
      <c r="L454" s="181" t="str">
        <f>IF(H454="","",VLOOKUP(H454,EQUIPAMENTOS!$B$11:$G$98,6,FALSE)*K454)</f>
        <v/>
      </c>
    </row>
    <row r="455" spans="1:12" s="117" customFormat="1" ht="21" x14ac:dyDescent="0.3">
      <c r="A455" s="170"/>
      <c r="B455" s="321" t="s">
        <v>80</v>
      </c>
      <c r="C455" s="322"/>
      <c r="D455" s="322"/>
      <c r="E455" s="323"/>
      <c r="F455" s="118">
        <f>SUM(F448:F454)</f>
        <v>0</v>
      </c>
      <c r="G455" s="120"/>
      <c r="H455" s="321" t="s">
        <v>80</v>
      </c>
      <c r="I455" s="322"/>
      <c r="J455" s="322"/>
      <c r="K455" s="323"/>
      <c r="L455" s="118">
        <f>SUM(L448:L454)</f>
        <v>0</v>
      </c>
    </row>
    <row r="456" spans="1:12" s="117" customFormat="1" ht="21.75" thickBot="1" x14ac:dyDescent="0.35">
      <c r="A456" s="170"/>
      <c r="B456" s="318" t="s">
        <v>57</v>
      </c>
      <c r="C456" s="319"/>
      <c r="D456" s="319"/>
      <c r="E456" s="320"/>
      <c r="F456" s="119">
        <f>+F446+F455</f>
        <v>19.635682539682541</v>
      </c>
      <c r="G456" s="120"/>
      <c r="H456" s="318" t="s">
        <v>57</v>
      </c>
      <c r="I456" s="319"/>
      <c r="J456" s="319"/>
      <c r="K456" s="320"/>
      <c r="L456" s="119">
        <f>+L446+L455</f>
        <v>2.7413999999999996</v>
      </c>
    </row>
    <row r="457" spans="1:12" s="117" customFormat="1" ht="21" x14ac:dyDescent="0.25">
      <c r="A457" s="170"/>
      <c r="G457" s="120"/>
    </row>
    <row r="458" spans="1:12" s="117" customFormat="1" ht="21.75" thickBot="1" x14ac:dyDescent="0.3">
      <c r="A458" s="170"/>
      <c r="G458" s="120"/>
    </row>
    <row r="459" spans="1:12" s="117" customFormat="1" ht="21.75" thickBot="1" x14ac:dyDescent="0.3">
      <c r="A459" s="170">
        <v>26</v>
      </c>
      <c r="B459" s="324" t="s">
        <v>347</v>
      </c>
      <c r="C459" s="325"/>
      <c r="D459" s="325"/>
      <c r="E459" s="325"/>
      <c r="F459" s="326"/>
      <c r="G459" s="120"/>
      <c r="H459" s="324" t="s">
        <v>348</v>
      </c>
      <c r="I459" s="325"/>
      <c r="J459" s="325"/>
      <c r="K459" s="325"/>
      <c r="L459" s="326"/>
    </row>
    <row r="460" spans="1:12" s="117" customFormat="1" ht="21" x14ac:dyDescent="0.25">
      <c r="A460" s="170"/>
      <c r="B460" s="172" t="s">
        <v>64</v>
      </c>
      <c r="C460" s="173" t="s">
        <v>148</v>
      </c>
      <c r="D460" s="172" t="s">
        <v>49</v>
      </c>
      <c r="E460" s="172" t="s">
        <v>53</v>
      </c>
      <c r="F460" s="174" t="s">
        <v>56</v>
      </c>
      <c r="G460" s="120"/>
      <c r="H460" s="172" t="s">
        <v>64</v>
      </c>
      <c r="I460" s="173" t="s">
        <v>148</v>
      </c>
      <c r="J460" s="172" t="s">
        <v>49</v>
      </c>
      <c r="K460" s="172" t="s">
        <v>53</v>
      </c>
      <c r="L460" s="174" t="s">
        <v>56</v>
      </c>
    </row>
    <row r="461" spans="1:12" s="117" customFormat="1" ht="21" x14ac:dyDescent="0.25">
      <c r="A461" s="170"/>
      <c r="B461" s="307">
        <v>1</v>
      </c>
      <c r="C461" s="303" t="str">
        <f>IF(B461="","",VLOOKUP(B461,MP!$A$3:$G$801,2,FALSE))</f>
        <v>GAZE</v>
      </c>
      <c r="D461" s="304" t="str">
        <f>IF(B461="","",VLOOKUP(B461,MP!$A$3:$G$801,7,FALSE))</f>
        <v>UNID</v>
      </c>
      <c r="E461" s="305">
        <v>6</v>
      </c>
      <c r="F461" s="306">
        <f>IF(B461="","",VLOOKUP(B461,MP!$A$3:$G$801,6,FALSE)*E461)</f>
        <v>0.40200000000000002</v>
      </c>
      <c r="G461" s="120"/>
      <c r="H461" s="307">
        <v>1</v>
      </c>
      <c r="I461" s="303" t="str">
        <f>IF(H461="","",VLOOKUP(H461,MP!$A$3:$G$801,2,FALSE))</f>
        <v>GAZE</v>
      </c>
      <c r="J461" s="304" t="str">
        <f>IF(H461="","",VLOOKUP(H461,MP!$A$3:$G$801,7,FALSE))</f>
        <v>UNID</v>
      </c>
      <c r="K461" s="305">
        <v>6</v>
      </c>
      <c r="L461" s="306">
        <f>IF(H461="","",VLOOKUP(H461,MP!$A$3:$G$801,6,FALSE)*K461)</f>
        <v>0.40200000000000002</v>
      </c>
    </row>
    <row r="462" spans="1:12" s="117" customFormat="1" ht="21" x14ac:dyDescent="0.25">
      <c r="A462" s="170"/>
      <c r="B462" s="308">
        <v>5</v>
      </c>
      <c r="C462" s="303" t="str">
        <f>IF(B462="","",VLOOKUP(B462,MP!$A$3:$G$801,2,FALSE))</f>
        <v xml:space="preserve">CLOREXIDINA </v>
      </c>
      <c r="D462" s="304" t="str">
        <f>IF(B462="","",VLOOKUP(B462,MP!$A$3:$G$801,7,FALSE))</f>
        <v>ML</v>
      </c>
      <c r="E462" s="305">
        <v>6</v>
      </c>
      <c r="F462" s="306">
        <f>IF(B462="","",VLOOKUP(B462,MP!$A$3:$G$801,6,FALSE)*E462)</f>
        <v>0.22499999999999998</v>
      </c>
      <c r="G462" s="120"/>
      <c r="H462" s="308">
        <v>5</v>
      </c>
      <c r="I462" s="303" t="str">
        <f>IF(H462="","",VLOOKUP(H462,MP!$A$3:$G$801,2,FALSE))</f>
        <v xml:space="preserve">CLOREXIDINA </v>
      </c>
      <c r="J462" s="304" t="str">
        <f>IF(H462="","",VLOOKUP(H462,MP!$A$3:$G$801,7,FALSE))</f>
        <v>ML</v>
      </c>
      <c r="K462" s="305">
        <v>5</v>
      </c>
      <c r="L462" s="306">
        <f>IF(H462="","",VLOOKUP(H462,MP!$A$3:$G$801,6,FALSE)*K462)</f>
        <v>0.1875</v>
      </c>
    </row>
    <row r="463" spans="1:12" s="117" customFormat="1" ht="21" x14ac:dyDescent="0.25">
      <c r="A463" s="170"/>
      <c r="B463" s="308">
        <v>7</v>
      </c>
      <c r="C463" s="303" t="str">
        <f>IF(B463="","",VLOOKUP(B463,MP!$A$3:$G$801,2,FALSE))</f>
        <v xml:space="preserve">TOUCA </v>
      </c>
      <c r="D463" s="304" t="str">
        <f>IF(B463="","",VLOOKUP(B463,MP!$A$3:$G$801,7,FALSE))</f>
        <v>UNID</v>
      </c>
      <c r="E463" s="305">
        <v>2</v>
      </c>
      <c r="F463" s="306">
        <f>IF(B463="","",VLOOKUP(B463,MP!$A$3:$G$801,6,FALSE)*E463)</f>
        <v>0.15</v>
      </c>
      <c r="G463" s="120"/>
      <c r="H463" s="308">
        <v>7</v>
      </c>
      <c r="I463" s="303" t="str">
        <f>IF(H463="","",VLOOKUP(H463,MP!$A$3:$G$801,2,FALSE))</f>
        <v xml:space="preserve">TOUCA </v>
      </c>
      <c r="J463" s="304" t="str">
        <f>IF(H463="","",VLOOKUP(H463,MP!$A$3:$G$801,7,FALSE))</f>
        <v>UNID</v>
      </c>
      <c r="K463" s="305">
        <v>2</v>
      </c>
      <c r="L463" s="306">
        <f>IF(H463="","",VLOOKUP(H463,MP!$A$3:$G$801,6,FALSE)*K463)</f>
        <v>0.15</v>
      </c>
    </row>
    <row r="464" spans="1:12" s="117" customFormat="1" ht="21" x14ac:dyDescent="0.25">
      <c r="A464" s="170"/>
      <c r="B464" s="308">
        <v>2</v>
      </c>
      <c r="C464" s="303" t="str">
        <f>IF(B464="","",VLOOKUP(B464,MP!$A$3:$G$801,2,FALSE))</f>
        <v xml:space="preserve">ALGODÃO </v>
      </c>
      <c r="D464" s="304" t="str">
        <f>IF(B464="","",VLOOKUP(B464,MP!$A$3:$G$801,7,FALSE))</f>
        <v>GRAMAS</v>
      </c>
      <c r="E464" s="305">
        <v>6</v>
      </c>
      <c r="F464" s="306">
        <f>IF(B464="","",VLOOKUP(B464,MP!$A$3:$G$801,6,FALSE)*E464)</f>
        <v>0.19800000000000001</v>
      </c>
      <c r="G464" s="120"/>
      <c r="H464" s="308">
        <v>2</v>
      </c>
      <c r="I464" s="303" t="str">
        <f>IF(H464="","",VLOOKUP(H464,MP!$A$3:$G$801,2,FALSE))</f>
        <v xml:space="preserve">ALGODÃO </v>
      </c>
      <c r="J464" s="304" t="str">
        <f>IF(H464="","",VLOOKUP(H464,MP!$A$3:$G$801,7,FALSE))</f>
        <v>GRAMAS</v>
      </c>
      <c r="K464" s="305">
        <v>6</v>
      </c>
      <c r="L464" s="306">
        <f>IF(H464="","",VLOOKUP(H464,MP!$A$3:$G$801,6,FALSE)*K464)</f>
        <v>0.19800000000000001</v>
      </c>
    </row>
    <row r="465" spans="1:12" s="117" customFormat="1" ht="21" x14ac:dyDescent="0.25">
      <c r="A465" s="170"/>
      <c r="B465" s="308">
        <v>8</v>
      </c>
      <c r="C465" s="303" t="str">
        <f>IF(B465="","",VLOOKUP(B465,MP!$A$3:$G$801,2,FALSE))</f>
        <v xml:space="preserve">LUVA </v>
      </c>
      <c r="D465" s="304" t="str">
        <f>IF(B465="","",VLOOKUP(B465,MP!$A$3:$G$801,7,FALSE))</f>
        <v>UNID</v>
      </c>
      <c r="E465" s="305">
        <v>2</v>
      </c>
      <c r="F465" s="306">
        <f>IF(B465="","",VLOOKUP(B465,MP!$A$3:$G$801,6,FALSE)*E465)</f>
        <v>0.48</v>
      </c>
      <c r="G465" s="120"/>
      <c r="H465" s="308">
        <v>8</v>
      </c>
      <c r="I465" s="303" t="str">
        <f>IF(H465="","",VLOOKUP(H465,MP!$A$3:$G$801,2,FALSE))</f>
        <v xml:space="preserve">LUVA </v>
      </c>
      <c r="J465" s="304" t="str">
        <f>IF(H465="","",VLOOKUP(H465,MP!$A$3:$G$801,7,FALSE))</f>
        <v>UNID</v>
      </c>
      <c r="K465" s="305">
        <v>2</v>
      </c>
      <c r="L465" s="306">
        <f>IF(H465="","",VLOOKUP(H465,MP!$A$3:$G$801,6,FALSE)*K465)</f>
        <v>0.48</v>
      </c>
    </row>
    <row r="466" spans="1:12" s="117" customFormat="1" ht="21" x14ac:dyDescent="0.25">
      <c r="A466" s="170"/>
      <c r="B466" s="308">
        <v>9</v>
      </c>
      <c r="C466" s="303" t="str">
        <f>IF(B466="","",VLOOKUP(B466,MP!$A$3:$G$801,2,FALSE))</f>
        <v>MÁSCARA</v>
      </c>
      <c r="D466" s="304" t="str">
        <f>IF(B466="","",VLOOKUP(B466,MP!$A$3:$G$801,7,FALSE))</f>
        <v>UNID</v>
      </c>
      <c r="E466" s="305">
        <v>1</v>
      </c>
      <c r="F466" s="306">
        <f>IF(B466="","",VLOOKUP(B466,MP!$A$3:$G$801,6,FALSE)*E466)</f>
        <v>0.2</v>
      </c>
      <c r="G466" s="120"/>
      <c r="H466" s="308">
        <v>9</v>
      </c>
      <c r="I466" s="303" t="str">
        <f>IF(H466="","",VLOOKUP(H466,MP!$A$3:$G$801,2,FALSE))</f>
        <v>MÁSCARA</v>
      </c>
      <c r="J466" s="304" t="str">
        <f>IF(H466="","",VLOOKUP(H466,MP!$A$3:$G$801,7,FALSE))</f>
        <v>UNID</v>
      </c>
      <c r="K466" s="305">
        <v>1</v>
      </c>
      <c r="L466" s="306">
        <f>IF(H466="","",VLOOKUP(H466,MP!$A$3:$G$801,6,FALSE)*K466)</f>
        <v>0.2</v>
      </c>
    </row>
    <row r="467" spans="1:12" s="117" customFormat="1" ht="21" x14ac:dyDescent="0.25">
      <c r="A467" s="170"/>
      <c r="B467" s="308">
        <v>21</v>
      </c>
      <c r="C467" s="303" t="str">
        <f>IF(B467="","",VLOOKUP(B467,MP!$A$3:$G$801,2,FALSE))</f>
        <v xml:space="preserve">PAPEL LENÇOL </v>
      </c>
      <c r="D467" s="304"/>
      <c r="E467" s="305">
        <v>200</v>
      </c>
      <c r="F467" s="306">
        <f>IF(B467="","",VLOOKUP(B467,MP!$A$3:$G$801,6,FALSE)*E467)</f>
        <v>0.6</v>
      </c>
      <c r="G467" s="120"/>
      <c r="H467" s="308">
        <v>21</v>
      </c>
      <c r="I467" s="303" t="str">
        <f>IF(H467="","",VLOOKUP(H467,MP!$A$3:$G$801,2,FALSE))</f>
        <v xml:space="preserve">PAPEL LENÇOL </v>
      </c>
      <c r="J467" s="304" t="str">
        <f>IF(H467="","",VLOOKUP(H467,MP!$A$3:$G$801,7,FALSE))</f>
        <v>CM</v>
      </c>
      <c r="K467" s="305">
        <v>200</v>
      </c>
      <c r="L467" s="306">
        <f>IF(H467="","",VLOOKUP(H467,MP!$A$3:$G$801,6,FALSE)*K467)</f>
        <v>0.6</v>
      </c>
    </row>
    <row r="468" spans="1:12" s="117" customFormat="1" ht="21" x14ac:dyDescent="0.25">
      <c r="A468" s="170"/>
      <c r="B468" s="308">
        <v>20</v>
      </c>
      <c r="C468" s="303" t="str">
        <f>IF(B468="","",VLOOKUP(B468,MP!$A$3:$G$801,2,FALSE))</f>
        <v xml:space="preserve">PAPEL TOALHA </v>
      </c>
      <c r="D468" s="304" t="str">
        <f>IF(B468="","",VLOOKUP(B468,MP!$A$3:$G$801,7,FALSE))</f>
        <v>PCTE</v>
      </c>
      <c r="E468" s="305">
        <v>15</v>
      </c>
      <c r="F468" s="306">
        <f>IF(B468="","",VLOOKUP(B468,MP!$A$3:$G$801,6,FALSE)*E468)</f>
        <v>0.36</v>
      </c>
      <c r="G468" s="120"/>
      <c r="H468" s="308">
        <v>20</v>
      </c>
      <c r="I468" s="303" t="str">
        <f>IF(H468="","",VLOOKUP(H468,MP!$A$3:$G$801,2,FALSE))</f>
        <v xml:space="preserve">PAPEL TOALHA </v>
      </c>
      <c r="J468" s="304" t="str">
        <f>IF(H468="","",VLOOKUP(H468,MP!$A$3:$G$801,7,FALSE))</f>
        <v>PCTE</v>
      </c>
      <c r="K468" s="305">
        <v>16</v>
      </c>
      <c r="L468" s="306">
        <f>IF(H468="","",VLOOKUP(H468,MP!$A$3:$G$801,6,FALSE)*K468)</f>
        <v>0.38400000000000001</v>
      </c>
    </row>
    <row r="469" spans="1:12" s="117" customFormat="1" ht="21" x14ac:dyDescent="0.25">
      <c r="A469" s="170"/>
      <c r="B469" s="308">
        <v>57</v>
      </c>
      <c r="C469" s="303" t="str">
        <f>IF(B469="","",VLOOKUP(B469,MP!$A$3:$G$801,2,FALSE))</f>
        <v xml:space="preserve">VULCAN ICE   ENZIMATICO </v>
      </c>
      <c r="D469" s="304" t="str">
        <f>IF(B469="","",VLOOKUP(B469,MP!$A$3:$G$801,7,FALSE))</f>
        <v>UNID</v>
      </c>
      <c r="E469" s="305">
        <v>1</v>
      </c>
      <c r="F469" s="306">
        <f>IF(B469="","",VLOOKUP(B469,MP!$A$3:$G$801,6,FALSE)*E469)</f>
        <v>39.746499999999997</v>
      </c>
      <c r="G469" s="120"/>
      <c r="H469" s="308">
        <v>66</v>
      </c>
      <c r="I469" s="303" t="str">
        <f>IF(H469="","",VLOOKUP(H469,MP!$A$3:$G$801,2,FALSE))</f>
        <v>KIT VULCAN ICE PREMIUM CB</v>
      </c>
      <c r="J469" s="304" t="str">
        <f>IF(H469="","",VLOOKUP(H469,MP!$A$3:$G$801,7,FALSE))</f>
        <v>UNID</v>
      </c>
      <c r="K469" s="305">
        <v>1</v>
      </c>
      <c r="L469" s="306">
        <f>IF(H469="","",VLOOKUP(H469,MP!$A$3:$G$801,6,FALSE)*K469)</f>
        <v>82.492999999999995</v>
      </c>
    </row>
    <row r="470" spans="1:12" s="117" customFormat="1" ht="21" x14ac:dyDescent="0.25">
      <c r="A470" s="170"/>
      <c r="B470" s="178"/>
      <c r="C470" s="175" t="str">
        <f>IF(B470="","",VLOOKUP(B470,MP!$A$3:$G$801,2,FALSE))</f>
        <v/>
      </c>
      <c r="D470" s="176" t="str">
        <f>IF(B470="","",VLOOKUP(B470,MP!$A$3:$G$801,7,FALSE))</f>
        <v/>
      </c>
      <c r="E470" s="180"/>
      <c r="F470" s="181" t="str">
        <f>IF(B470="","",VLOOKUP(B470,MP!$A$3:$G$801,6,FALSE)*E470)</f>
        <v/>
      </c>
      <c r="G470" s="120"/>
      <c r="H470" s="178"/>
      <c r="I470" s="175" t="str">
        <f>IF(H470="","",VLOOKUP(H470,MP!$A$3:$G$801,2,FALSE))</f>
        <v/>
      </c>
      <c r="J470" s="176" t="str">
        <f>IF(H470="","",VLOOKUP(H470,MP!$A$3:$G$801,7,FALSE))</f>
        <v/>
      </c>
      <c r="K470" s="180"/>
      <c r="L470" s="181" t="str">
        <f>IF(H470="","",VLOOKUP(H470,MP!$A$3:$G$801,6,FALSE)*K470)</f>
        <v/>
      </c>
    </row>
    <row r="471" spans="1:12" s="117" customFormat="1" ht="21" x14ac:dyDescent="0.25">
      <c r="A471" s="170"/>
      <c r="B471" s="178"/>
      <c r="C471" s="175" t="str">
        <f>IF(B471="","",VLOOKUP(B471,MP!$A$3:$G$801,2,FALSE))</f>
        <v/>
      </c>
      <c r="D471" s="176" t="str">
        <f>IF(B471="","",VLOOKUP(B471,MP!$A$3:$G$801,7,FALSE))</f>
        <v/>
      </c>
      <c r="E471" s="180"/>
      <c r="F471" s="181" t="str">
        <f>IF(B471="","",VLOOKUP(B471,MP!$A$3:$G$801,6,FALSE)*E471)</f>
        <v/>
      </c>
      <c r="G471" s="120"/>
      <c r="H471" s="178"/>
      <c r="I471" s="175" t="str">
        <f>IF(H471="","",VLOOKUP(H471,MP!$A$3:$G$801,2,FALSE))</f>
        <v/>
      </c>
      <c r="J471" s="176" t="str">
        <f>IF(H471="","",VLOOKUP(H471,MP!$A$3:$G$801,7,FALSE))</f>
        <v/>
      </c>
      <c r="K471" s="180"/>
      <c r="L471" s="181" t="str">
        <f>IF(H471="","",VLOOKUP(H471,MP!$A$3:$G$801,6,FALSE)*K471)</f>
        <v/>
      </c>
    </row>
    <row r="472" spans="1:12" s="117" customFormat="1" ht="21" x14ac:dyDescent="0.25">
      <c r="A472" s="170"/>
      <c r="B472" s="179"/>
      <c r="C472" s="175" t="str">
        <f>IF(B472="","",VLOOKUP(B472,MP!$A$3:$G$801,2,FALSE))</f>
        <v/>
      </c>
      <c r="D472" s="176" t="str">
        <f>IF(B472="","",VLOOKUP(B472,MP!$A$3:$G$801,7,FALSE))</f>
        <v/>
      </c>
      <c r="E472" s="180"/>
      <c r="F472" s="181" t="str">
        <f>IF(B472="","",VLOOKUP(B472,MP!$A$3:$G$801,6,FALSE)*E472)</f>
        <v/>
      </c>
      <c r="G472" s="120"/>
      <c r="H472" s="179"/>
      <c r="I472" s="175" t="str">
        <f>IF(H472="","",VLOOKUP(H472,MP!$A$3:$G$801,2,FALSE))</f>
        <v/>
      </c>
      <c r="J472" s="176" t="str">
        <f>IF(H472="","",VLOOKUP(H472,MP!$A$3:$G$801,7,FALSE))</f>
        <v/>
      </c>
      <c r="K472" s="180"/>
      <c r="L472" s="181" t="str">
        <f>IF(H472="","",VLOOKUP(H472,MP!$A$3:$G$801,6,FALSE)*K472)</f>
        <v/>
      </c>
    </row>
    <row r="473" spans="1:12" s="117" customFormat="1" ht="21" x14ac:dyDescent="0.25">
      <c r="A473" s="170"/>
      <c r="B473" s="179"/>
      <c r="C473" s="175" t="str">
        <f>IF(B473="","",VLOOKUP(B473,MP!$A$3:$G$801,2,FALSE))</f>
        <v/>
      </c>
      <c r="D473" s="176" t="str">
        <f>IF(B473="","",VLOOKUP(B473,MP!$A$3:$G$801,7,FALSE))</f>
        <v/>
      </c>
      <c r="E473" s="180"/>
      <c r="F473" s="181" t="str">
        <f>IF(B473="","",VLOOKUP(B473,MP!$A$3:$G$801,6,FALSE)*E473)</f>
        <v/>
      </c>
      <c r="G473" s="120"/>
      <c r="H473" s="179"/>
      <c r="I473" s="175" t="str">
        <f>IF(H473="","",VLOOKUP(H473,MP!$A$3:$G$801,2,FALSE))</f>
        <v/>
      </c>
      <c r="J473" s="176" t="str">
        <f>IF(H473="","",VLOOKUP(H473,MP!$A$3:$G$801,7,FALSE))</f>
        <v/>
      </c>
      <c r="K473" s="180"/>
      <c r="L473" s="181" t="str">
        <f>IF(H473="","",VLOOKUP(H473,MP!$A$3:$G$801,6,FALSE)*K473)</f>
        <v/>
      </c>
    </row>
    <row r="474" spans="1:12" s="117" customFormat="1" ht="21" x14ac:dyDescent="0.25">
      <c r="A474" s="170"/>
      <c r="B474" s="179"/>
      <c r="C474" s="175" t="str">
        <f>IF(B474="","",VLOOKUP(B474,MP!$A$3:$G$801,2,FALSE))</f>
        <v/>
      </c>
      <c r="D474" s="176" t="str">
        <f>IF(B474="","",VLOOKUP(B474,MP!$A$3:$G$801,7,FALSE))</f>
        <v/>
      </c>
      <c r="E474" s="180"/>
      <c r="F474" s="181" t="str">
        <f>IF(B474="","",VLOOKUP(B474,MP!$A$3:$G$801,6,FALSE)*E474)</f>
        <v/>
      </c>
      <c r="G474" s="120"/>
      <c r="H474" s="179"/>
      <c r="I474" s="175" t="str">
        <f>IF(H474="","",VLOOKUP(H474,MP!$A$3:$G$801,2,FALSE))</f>
        <v/>
      </c>
      <c r="J474" s="176" t="str">
        <f>IF(H474="","",VLOOKUP(H474,MP!$A$3:$G$801,7,FALSE))</f>
        <v/>
      </c>
      <c r="K474" s="180"/>
      <c r="L474" s="181" t="str">
        <f>IF(H474="","",VLOOKUP(H474,MP!$A$3:$G$801,6,FALSE)*K474)</f>
        <v/>
      </c>
    </row>
    <row r="475" spans="1:12" s="117" customFormat="1" ht="21" x14ac:dyDescent="0.25">
      <c r="A475" s="170"/>
      <c r="B475" s="179"/>
      <c r="C475" s="175" t="str">
        <f>IF(B475="","",VLOOKUP(B475,MP!$A$3:$G$801,2,FALSE))</f>
        <v/>
      </c>
      <c r="D475" s="176" t="str">
        <f>IF(B475="","",VLOOKUP(B475,MP!$A$3:$G$801,7,FALSE))</f>
        <v/>
      </c>
      <c r="E475" s="180"/>
      <c r="F475" s="181" t="str">
        <f>IF(B475="","",VLOOKUP(B475,MP!$A$3:$G$801,6,FALSE)*E475)</f>
        <v/>
      </c>
      <c r="G475" s="120"/>
      <c r="H475" s="179"/>
      <c r="I475" s="175" t="str">
        <f>IF(H475="","",VLOOKUP(H475,MP!$A$3:$G$801,2,FALSE))</f>
        <v/>
      </c>
      <c r="J475" s="176" t="str">
        <f>IF(H475="","",VLOOKUP(H475,MP!$A$3:$G$801,7,FALSE))</f>
        <v/>
      </c>
      <c r="K475" s="180"/>
      <c r="L475" s="181" t="str">
        <f>IF(H475="","",VLOOKUP(H475,MP!$A$3:$G$801,6,FALSE)*K475)</f>
        <v/>
      </c>
    </row>
    <row r="476" spans="1:12" s="117" customFormat="1" ht="21" x14ac:dyDescent="0.3">
      <c r="A476" s="170"/>
      <c r="B476" s="321" t="s">
        <v>58</v>
      </c>
      <c r="C476" s="322"/>
      <c r="D476" s="322"/>
      <c r="E476" s="323"/>
      <c r="F476" s="183">
        <f>SUM(F461:F475)</f>
        <v>42.361499999999999</v>
      </c>
      <c r="G476" s="120"/>
      <c r="H476" s="321" t="s">
        <v>58</v>
      </c>
      <c r="I476" s="322"/>
      <c r="J476" s="322"/>
      <c r="K476" s="323"/>
      <c r="L476" s="183">
        <f>SUM(L461:L475)</f>
        <v>85.094499999999996</v>
      </c>
    </row>
    <row r="477" spans="1:12" s="117" customFormat="1" ht="21" x14ac:dyDescent="0.25">
      <c r="A477" s="170"/>
      <c r="B477" s="172" t="s">
        <v>64</v>
      </c>
      <c r="C477" s="173" t="s">
        <v>149</v>
      </c>
      <c r="D477" s="173" t="s">
        <v>89</v>
      </c>
      <c r="E477" s="173" t="s">
        <v>150</v>
      </c>
      <c r="F477" s="174" t="s">
        <v>56</v>
      </c>
      <c r="G477" s="120"/>
      <c r="H477" s="172" t="s">
        <v>64</v>
      </c>
      <c r="I477" s="173" t="s">
        <v>149</v>
      </c>
      <c r="J477" s="173" t="s">
        <v>89</v>
      </c>
      <c r="K477" s="173" t="s">
        <v>150</v>
      </c>
      <c r="L477" s="174" t="s">
        <v>56</v>
      </c>
    </row>
    <row r="478" spans="1:12" s="117" customFormat="1" ht="21" x14ac:dyDescent="0.25">
      <c r="A478" s="170"/>
      <c r="B478" s="179"/>
      <c r="C478" s="175" t="str">
        <f>IF(B478="","",VLOOKUP(B478,EQUIPAMENTOS!$B$11:$G$98,2,FALSE))</f>
        <v/>
      </c>
      <c r="D478" s="182" t="str">
        <f>IF(B478="","",VLOOKUP(B478,EQUIPAMENTOS!$B$11:$G$98,6,FALSE))</f>
        <v/>
      </c>
      <c r="E478" s="180"/>
      <c r="F478" s="181" t="str">
        <f>IF(B478="","",VLOOKUP(B478,EQUIPAMENTOS!$B$11:$G$98,6,FALSE)*E478)</f>
        <v/>
      </c>
      <c r="G478" s="120"/>
      <c r="H478" s="179"/>
      <c r="I478" s="175" t="str">
        <f>IF(H478="","",VLOOKUP(H478,EQUIPAMENTOS!$B$11:$G$98,2,FALSE))</f>
        <v/>
      </c>
      <c r="J478" s="182" t="str">
        <f>IF(H478="","",VLOOKUP(H478,EQUIPAMENTOS!$B$11:$G$98,6,FALSE))</f>
        <v/>
      </c>
      <c r="K478" s="180"/>
      <c r="L478" s="181" t="str">
        <f>IF(H478="","",VLOOKUP(H478,EQUIPAMENTOS!$B$11:$G$98,6,FALSE)*K478)</f>
        <v/>
      </c>
    </row>
    <row r="479" spans="1:12" s="117" customFormat="1" ht="21" x14ac:dyDescent="0.25">
      <c r="A479" s="170"/>
      <c r="B479" s="179"/>
      <c r="C479" s="175" t="str">
        <f>IF(B479="","",VLOOKUP(B479,EQUIPAMENTOS!$B$11:$G$98,2,FALSE))</f>
        <v/>
      </c>
      <c r="D479" s="182" t="str">
        <f>IF(B479="","",VLOOKUP(B479,EQUIPAMENTOS!$B$11:$G$98,6,FALSE))</f>
        <v/>
      </c>
      <c r="E479" s="180"/>
      <c r="F479" s="181" t="str">
        <f>IF(B479="","",VLOOKUP(B479,EQUIPAMENTOS!$B$11:$G$98,6,FALSE)*E479)</f>
        <v/>
      </c>
      <c r="G479" s="120"/>
      <c r="H479" s="179"/>
      <c r="I479" s="175" t="str">
        <f>IF(H479="","",VLOOKUP(H479,EQUIPAMENTOS!$B$11:$G$98,2,FALSE))</f>
        <v/>
      </c>
      <c r="J479" s="182" t="str">
        <f>IF(H479="","",VLOOKUP(H479,EQUIPAMENTOS!$B$11:$G$98,6,FALSE))</f>
        <v/>
      </c>
      <c r="K479" s="180"/>
      <c r="L479" s="181" t="str">
        <f>IF(H479="","",VLOOKUP(H479,EQUIPAMENTOS!$B$11:$G$98,6,FALSE)*K479)</f>
        <v/>
      </c>
    </row>
    <row r="480" spans="1:12" s="117" customFormat="1" ht="21" x14ac:dyDescent="0.25">
      <c r="A480" s="170"/>
      <c r="B480" s="179"/>
      <c r="C480" s="175" t="str">
        <f>IF(B480="","",VLOOKUP(B480,EQUIPAMENTOS!$B$11:$G$98,2,FALSE))</f>
        <v/>
      </c>
      <c r="D480" s="182" t="str">
        <f>IF(B480="","",VLOOKUP(B480,EQUIPAMENTOS!$B$11:$G$98,6,FALSE))</f>
        <v/>
      </c>
      <c r="E480" s="180"/>
      <c r="F480" s="181" t="str">
        <f>IF(B480="","",VLOOKUP(B480,EQUIPAMENTOS!$B$11:$G$98,6,FALSE)*E480)</f>
        <v/>
      </c>
      <c r="G480" s="120"/>
      <c r="H480" s="179"/>
      <c r="I480" s="175" t="str">
        <f>IF(H480="","",VLOOKUP(H480,EQUIPAMENTOS!$B$11:$G$98,2,FALSE))</f>
        <v/>
      </c>
      <c r="J480" s="182" t="str">
        <f>IF(H480="","",VLOOKUP(H480,EQUIPAMENTOS!$B$11:$G$98,6,FALSE))</f>
        <v/>
      </c>
      <c r="K480" s="180"/>
      <c r="L480" s="181" t="str">
        <f>IF(H480="","",VLOOKUP(H480,EQUIPAMENTOS!$B$11:$G$98,6,FALSE)*K480)</f>
        <v/>
      </c>
    </row>
    <row r="481" spans="1:12" s="117" customFormat="1" ht="21" x14ac:dyDescent="0.25">
      <c r="A481" s="170"/>
      <c r="B481" s="179"/>
      <c r="C481" s="175" t="str">
        <f>IF(B481="","",VLOOKUP(B481,EQUIPAMENTOS!$B$11:$G$98,2,FALSE))</f>
        <v/>
      </c>
      <c r="D481" s="182" t="str">
        <f>IF(B481="","",VLOOKUP(B481,EQUIPAMENTOS!$B$11:$G$98,6,FALSE))</f>
        <v/>
      </c>
      <c r="E481" s="180"/>
      <c r="F481" s="181" t="str">
        <f>IF(B481="","",VLOOKUP(B481,EQUIPAMENTOS!$B$11:$G$98,6,FALSE)*E481)</f>
        <v/>
      </c>
      <c r="G481" s="120"/>
      <c r="H481" s="179"/>
      <c r="I481" s="175" t="str">
        <f>IF(H481="","",VLOOKUP(H481,EQUIPAMENTOS!$B$11:$G$98,2,FALSE))</f>
        <v/>
      </c>
      <c r="J481" s="182" t="str">
        <f>IF(H481="","",VLOOKUP(H481,EQUIPAMENTOS!$B$11:$G$98,6,FALSE))</f>
        <v/>
      </c>
      <c r="K481" s="180"/>
      <c r="L481" s="181" t="str">
        <f>IF(H481="","",VLOOKUP(H481,EQUIPAMENTOS!$B$11:$G$98,6,FALSE)*K481)</f>
        <v/>
      </c>
    </row>
    <row r="482" spans="1:12" s="117" customFormat="1" ht="21" x14ac:dyDescent="0.25">
      <c r="A482" s="170"/>
      <c r="B482" s="179"/>
      <c r="C482" s="175" t="str">
        <f>IF(B482="","",VLOOKUP(B482,EQUIPAMENTOS!$B$11:$G$98,2,FALSE))</f>
        <v/>
      </c>
      <c r="D482" s="182" t="str">
        <f>IF(B482="","",VLOOKUP(B482,EQUIPAMENTOS!$B$11:$G$98,6,FALSE))</f>
        <v/>
      </c>
      <c r="E482" s="180"/>
      <c r="F482" s="181" t="str">
        <f>IF(B482="","",VLOOKUP(B482,EQUIPAMENTOS!$B$11:$G$98,6,FALSE)*E482)</f>
        <v/>
      </c>
      <c r="G482" s="120"/>
      <c r="H482" s="179"/>
      <c r="I482" s="175" t="str">
        <f>IF(H482="","",VLOOKUP(H482,EQUIPAMENTOS!$B$11:$G$98,2,FALSE))</f>
        <v/>
      </c>
      <c r="J482" s="182" t="str">
        <f>IF(H482="","",VLOOKUP(H482,EQUIPAMENTOS!$B$11:$G$98,6,FALSE))</f>
        <v/>
      </c>
      <c r="K482" s="180"/>
      <c r="L482" s="181" t="str">
        <f>IF(H482="","",VLOOKUP(H482,EQUIPAMENTOS!$B$11:$G$98,6,FALSE)*K482)</f>
        <v/>
      </c>
    </row>
    <row r="483" spans="1:12" s="117" customFormat="1" ht="21" x14ac:dyDescent="0.25">
      <c r="A483" s="170"/>
      <c r="B483" s="179"/>
      <c r="C483" s="175" t="str">
        <f>IF(B483="","",VLOOKUP(B483,EQUIPAMENTOS!$B$11:$G$98,2,FALSE))</f>
        <v/>
      </c>
      <c r="D483" s="182" t="str">
        <f>IF(B483="","",VLOOKUP(B483,EQUIPAMENTOS!$B$11:$G$98,6,FALSE))</f>
        <v/>
      </c>
      <c r="E483" s="180"/>
      <c r="F483" s="181" t="str">
        <f>IF(B483="","",VLOOKUP(B483,EQUIPAMENTOS!$B$11:$G$98,6,FALSE)*E483)</f>
        <v/>
      </c>
      <c r="G483" s="120"/>
      <c r="H483" s="179"/>
      <c r="I483" s="175" t="str">
        <f>IF(H483="","",VLOOKUP(H483,EQUIPAMENTOS!$B$11:$G$98,2,FALSE))</f>
        <v/>
      </c>
      <c r="J483" s="182" t="str">
        <f>IF(H483="","",VLOOKUP(H483,EQUIPAMENTOS!$B$11:$G$98,6,FALSE))</f>
        <v/>
      </c>
      <c r="K483" s="180"/>
      <c r="L483" s="181" t="str">
        <f>IF(H483="","",VLOOKUP(H483,EQUIPAMENTOS!$B$11:$G$98,6,FALSE)*K483)</f>
        <v/>
      </c>
    </row>
    <row r="484" spans="1:12" s="117" customFormat="1" ht="21" x14ac:dyDescent="0.25">
      <c r="A484" s="170"/>
      <c r="B484" s="179"/>
      <c r="C484" s="175" t="str">
        <f>IF(B484="","",VLOOKUP(B484,EQUIPAMENTOS!$B$11:$G$98,2,FALSE))</f>
        <v/>
      </c>
      <c r="D484" s="182" t="str">
        <f>IF(B484="","",VLOOKUP(B484,EQUIPAMENTOS!$B$11:$G$98,6,FALSE))</f>
        <v/>
      </c>
      <c r="E484" s="180"/>
      <c r="F484" s="181" t="str">
        <f>IF(B484="","",VLOOKUP(B484,EQUIPAMENTOS!$B$11:$G$98,6,FALSE)*E484)</f>
        <v/>
      </c>
      <c r="G484" s="120"/>
      <c r="H484" s="179"/>
      <c r="I484" s="175" t="str">
        <f>IF(H484="","",VLOOKUP(H484,EQUIPAMENTOS!$B$11:$G$98,2,FALSE))</f>
        <v/>
      </c>
      <c r="J484" s="182" t="str">
        <f>IF(H484="","",VLOOKUP(H484,EQUIPAMENTOS!$B$11:$G$98,6,FALSE))</f>
        <v/>
      </c>
      <c r="K484" s="180"/>
      <c r="L484" s="181" t="str">
        <f>IF(H484="","",VLOOKUP(H484,EQUIPAMENTOS!$B$11:$G$98,6,FALSE)*K484)</f>
        <v/>
      </c>
    </row>
    <row r="485" spans="1:12" s="117" customFormat="1" ht="21" x14ac:dyDescent="0.3">
      <c r="A485" s="170"/>
      <c r="B485" s="321" t="s">
        <v>80</v>
      </c>
      <c r="C485" s="322"/>
      <c r="D485" s="322"/>
      <c r="E485" s="323"/>
      <c r="F485" s="118">
        <f>SUM(F478:F484)</f>
        <v>0</v>
      </c>
      <c r="G485" s="120"/>
      <c r="H485" s="321" t="s">
        <v>80</v>
      </c>
      <c r="I485" s="322"/>
      <c r="J485" s="322"/>
      <c r="K485" s="323"/>
      <c r="L485" s="118">
        <f>SUM(L478:L484)</f>
        <v>0</v>
      </c>
    </row>
    <row r="486" spans="1:12" s="117" customFormat="1" ht="21.75" thickBot="1" x14ac:dyDescent="0.35">
      <c r="A486" s="170"/>
      <c r="B486" s="318" t="s">
        <v>57</v>
      </c>
      <c r="C486" s="319"/>
      <c r="D486" s="319"/>
      <c r="E486" s="320"/>
      <c r="F486" s="119">
        <f>+F476+F485</f>
        <v>42.361499999999999</v>
      </c>
      <c r="G486" s="120"/>
      <c r="H486" s="318" t="s">
        <v>57</v>
      </c>
      <c r="I486" s="319"/>
      <c r="J486" s="319"/>
      <c r="K486" s="320"/>
      <c r="L486" s="119">
        <f>+L476+L485</f>
        <v>85.094499999999996</v>
      </c>
    </row>
    <row r="487" spans="1:12" s="117" customFormat="1" ht="21" x14ac:dyDescent="0.25">
      <c r="A487" s="170"/>
      <c r="G487" s="120"/>
    </row>
    <row r="488" spans="1:12" s="117" customFormat="1" ht="21.75" thickBot="1" x14ac:dyDescent="0.3">
      <c r="A488" s="170"/>
      <c r="G488" s="120"/>
    </row>
    <row r="489" spans="1:12" s="117" customFormat="1" ht="21.75" thickBot="1" x14ac:dyDescent="0.3">
      <c r="A489" s="170">
        <v>27</v>
      </c>
      <c r="B489" s="324" t="s">
        <v>370</v>
      </c>
      <c r="C489" s="325"/>
      <c r="D489" s="325"/>
      <c r="E489" s="325"/>
      <c r="F489" s="326"/>
      <c r="G489" s="120"/>
      <c r="H489" s="324" t="s">
        <v>351</v>
      </c>
      <c r="I489" s="325"/>
      <c r="J489" s="325"/>
      <c r="K489" s="325"/>
      <c r="L489" s="326"/>
    </row>
    <row r="490" spans="1:12" s="117" customFormat="1" ht="21" x14ac:dyDescent="0.25">
      <c r="A490" s="170"/>
      <c r="B490" s="172" t="s">
        <v>64</v>
      </c>
      <c r="C490" s="173" t="s">
        <v>148</v>
      </c>
      <c r="D490" s="172" t="s">
        <v>49</v>
      </c>
      <c r="E490" s="172" t="s">
        <v>53</v>
      </c>
      <c r="F490" s="174" t="s">
        <v>56</v>
      </c>
      <c r="G490" s="120"/>
      <c r="H490" s="172" t="s">
        <v>64</v>
      </c>
      <c r="I490" s="173" t="s">
        <v>148</v>
      </c>
      <c r="J490" s="172" t="s">
        <v>49</v>
      </c>
      <c r="K490" s="172" t="s">
        <v>53</v>
      </c>
      <c r="L490" s="174" t="s">
        <v>56</v>
      </c>
    </row>
    <row r="491" spans="1:12" s="117" customFormat="1" ht="21" x14ac:dyDescent="0.25">
      <c r="A491" s="170"/>
      <c r="B491" s="177">
        <v>1</v>
      </c>
      <c r="C491" s="303" t="str">
        <f>IF(B491="","",VLOOKUP(B491,MP!$A$3:$G$801,2,FALSE))</f>
        <v>GAZE</v>
      </c>
      <c r="D491" s="304" t="str">
        <f>IF(B491="","",VLOOKUP(B491,MP!$A$3:$G$801,7,FALSE))</f>
        <v>UNID</v>
      </c>
      <c r="E491" s="305">
        <v>10</v>
      </c>
      <c r="F491" s="306">
        <f>IF(B491="","",VLOOKUP(B491,MP!$A$3:$G$801,6,FALSE)*E491)</f>
        <v>0.67</v>
      </c>
      <c r="G491" s="120"/>
      <c r="H491" s="307">
        <v>47</v>
      </c>
      <c r="I491" s="303" t="str">
        <f>IF(H491="","",VLOOKUP(H491,MP!$A$3:$G$801,2,FALSE))</f>
        <v>BIO - ACNE SOLUTION FLUIDO SECATIVO TONALIZANTE FPS30 TRANSLUCIDO</v>
      </c>
      <c r="J491" s="304" t="str">
        <f>IF(H491="","",VLOOKUP(H491,MP!$A$3:$G$801,7,FALSE))</f>
        <v>ML</v>
      </c>
      <c r="K491" s="305">
        <v>1</v>
      </c>
      <c r="L491" s="306">
        <f>IF(H491="","",VLOOKUP(H491,MP!$A$3:$G$801,6,FALSE)*K491)</f>
        <v>2.3333333333333335</v>
      </c>
    </row>
    <row r="492" spans="1:12" s="117" customFormat="1" ht="21" x14ac:dyDescent="0.25">
      <c r="A492" s="170"/>
      <c r="B492" s="178">
        <v>2</v>
      </c>
      <c r="C492" s="303" t="str">
        <f>IF(B492="","",VLOOKUP(B492,MP!$A$3:$G$801,2,FALSE))</f>
        <v xml:space="preserve">ALGODÃO </v>
      </c>
      <c r="D492" s="304" t="str">
        <f>IF(B492="","",VLOOKUP(B492,MP!$A$3:$G$801,7,FALSE))</f>
        <v>GRAMAS</v>
      </c>
      <c r="E492" s="305">
        <v>5</v>
      </c>
      <c r="F492" s="306">
        <f>IF(B492="","",VLOOKUP(B492,MP!$A$3:$G$801,6,FALSE)*E492)</f>
        <v>0.16500000000000001</v>
      </c>
      <c r="G492" s="120"/>
      <c r="H492" s="308">
        <v>1</v>
      </c>
      <c r="I492" s="303" t="str">
        <f>IF(H492="","",VLOOKUP(H492,MP!$A$3:$G$801,2,FALSE))</f>
        <v>GAZE</v>
      </c>
      <c r="J492" s="304" t="str">
        <f>IF(H492="","",VLOOKUP(H492,MP!$A$3:$G$801,7,FALSE))</f>
        <v>UNID</v>
      </c>
      <c r="K492" s="305">
        <v>16</v>
      </c>
      <c r="L492" s="306">
        <f>IF(H492="","",VLOOKUP(H492,MP!$A$3:$G$801,6,FALSE)*K492)</f>
        <v>1.0720000000000001</v>
      </c>
    </row>
    <row r="493" spans="1:12" s="117" customFormat="1" ht="21" x14ac:dyDescent="0.25">
      <c r="A493" s="170"/>
      <c r="B493" s="178">
        <v>5</v>
      </c>
      <c r="C493" s="303" t="str">
        <f>IF(B493="","",VLOOKUP(B493,MP!$A$3:$G$801,2,FALSE))</f>
        <v xml:space="preserve">CLOREXIDINA </v>
      </c>
      <c r="D493" s="304" t="str">
        <f>IF(B493="","",VLOOKUP(B493,MP!$A$3:$G$801,7,FALSE))</f>
        <v>ML</v>
      </c>
      <c r="E493" s="305">
        <v>6</v>
      </c>
      <c r="F493" s="306">
        <f>IF(B493="","",VLOOKUP(B493,MP!$A$3:$G$801,6,FALSE)*E493)</f>
        <v>0.22499999999999998</v>
      </c>
      <c r="G493" s="120"/>
      <c r="H493" s="308">
        <v>2</v>
      </c>
      <c r="I493" s="303" t="str">
        <f>IF(H493="","",VLOOKUP(H493,MP!$A$3:$G$801,2,FALSE))</f>
        <v xml:space="preserve">ALGODÃO </v>
      </c>
      <c r="J493" s="304" t="str">
        <f>IF(H493="","",VLOOKUP(H493,MP!$A$3:$G$801,7,FALSE))</f>
        <v>GRAMAS</v>
      </c>
      <c r="K493" s="305">
        <v>6</v>
      </c>
      <c r="L493" s="306">
        <f>IF(H493="","",VLOOKUP(H493,MP!$A$3:$G$801,6,FALSE)*K493)</f>
        <v>0.19800000000000001</v>
      </c>
    </row>
    <row r="494" spans="1:12" s="117" customFormat="1" ht="21" x14ac:dyDescent="0.25">
      <c r="A494" s="170"/>
      <c r="B494" s="178">
        <v>7</v>
      </c>
      <c r="C494" s="303" t="str">
        <f>IF(B494="","",VLOOKUP(B494,MP!$A$3:$G$801,2,FALSE))</f>
        <v xml:space="preserve">TOUCA </v>
      </c>
      <c r="D494" s="304" t="str">
        <f>IF(B494="","",VLOOKUP(B494,MP!$A$3:$G$801,7,FALSE))</f>
        <v>UNID</v>
      </c>
      <c r="E494" s="305">
        <v>2</v>
      </c>
      <c r="F494" s="306">
        <f>IF(B494="","",VLOOKUP(B494,MP!$A$3:$G$801,6,FALSE)*E494)</f>
        <v>0.15</v>
      </c>
      <c r="G494" s="120"/>
      <c r="H494" s="308">
        <v>5</v>
      </c>
      <c r="I494" s="303" t="str">
        <f>IF(H494="","",VLOOKUP(H494,MP!$A$3:$G$801,2,FALSE))</f>
        <v xml:space="preserve">CLOREXIDINA </v>
      </c>
      <c r="J494" s="304" t="str">
        <f>IF(H494="","",VLOOKUP(H494,MP!$A$3:$G$801,7,FALSE))</f>
        <v>ML</v>
      </c>
      <c r="K494" s="305">
        <v>3</v>
      </c>
      <c r="L494" s="306">
        <f>IF(H494="","",VLOOKUP(H494,MP!$A$3:$G$801,6,FALSE)*K494)</f>
        <v>0.11249999999999999</v>
      </c>
    </row>
    <row r="495" spans="1:12" s="117" customFormat="1" ht="21" x14ac:dyDescent="0.25">
      <c r="A495" s="170"/>
      <c r="B495" s="178">
        <v>8</v>
      </c>
      <c r="C495" s="303" t="str">
        <f>IF(B495="","",VLOOKUP(B495,MP!$A$3:$G$801,2,FALSE))</f>
        <v xml:space="preserve">LUVA </v>
      </c>
      <c r="D495" s="304" t="str">
        <f>IF(B495="","",VLOOKUP(B495,MP!$A$3:$G$801,7,FALSE))</f>
        <v>UNID</v>
      </c>
      <c r="E495" s="305">
        <v>2</v>
      </c>
      <c r="F495" s="306">
        <f>IF(B495="","",VLOOKUP(B495,MP!$A$3:$G$801,6,FALSE)*E495)</f>
        <v>0.48</v>
      </c>
      <c r="G495" s="120"/>
      <c r="H495" s="308">
        <v>8</v>
      </c>
      <c r="I495" s="303" t="str">
        <f>IF(H495="","",VLOOKUP(H495,MP!$A$3:$G$801,2,FALSE))</f>
        <v xml:space="preserve">LUVA </v>
      </c>
      <c r="J495" s="304" t="str">
        <f>IF(H495="","",VLOOKUP(H495,MP!$A$3:$G$801,7,FALSE))</f>
        <v>UNID</v>
      </c>
      <c r="K495" s="305">
        <v>2</v>
      </c>
      <c r="L495" s="306">
        <f>IF(H495="","",VLOOKUP(H495,MP!$A$3:$G$801,6,FALSE)*K495)</f>
        <v>0.48</v>
      </c>
    </row>
    <row r="496" spans="1:12" s="117" customFormat="1" ht="21" x14ac:dyDescent="0.25">
      <c r="A496" s="170"/>
      <c r="B496" s="178">
        <v>9</v>
      </c>
      <c r="C496" s="303" t="str">
        <f>IF(B496="","",VLOOKUP(B496,MP!$A$3:$G$801,2,FALSE))</f>
        <v>MÁSCARA</v>
      </c>
      <c r="D496" s="304" t="str">
        <f>IF(B496="","",VLOOKUP(B496,MP!$A$3:$G$801,7,FALSE))</f>
        <v>UNID</v>
      </c>
      <c r="E496" s="305">
        <v>1</v>
      </c>
      <c r="F496" s="306">
        <f>IF(B496="","",VLOOKUP(B496,MP!$A$3:$G$801,6,FALSE)*E496)</f>
        <v>0.2</v>
      </c>
      <c r="G496" s="120"/>
      <c r="H496" s="308">
        <v>7</v>
      </c>
      <c r="I496" s="303" t="str">
        <f>IF(H496="","",VLOOKUP(H496,MP!$A$3:$G$801,2,FALSE))</f>
        <v xml:space="preserve">TOUCA </v>
      </c>
      <c r="J496" s="304" t="str">
        <f>IF(H496="","",VLOOKUP(H496,MP!$A$3:$G$801,7,FALSE))</f>
        <v>UNID</v>
      </c>
      <c r="K496" s="305">
        <v>2</v>
      </c>
      <c r="L496" s="306">
        <f>IF(H496="","",VLOOKUP(H496,MP!$A$3:$G$801,6,FALSE)*K496)</f>
        <v>0.15</v>
      </c>
    </row>
    <row r="497" spans="1:12" s="117" customFormat="1" ht="21" x14ac:dyDescent="0.25">
      <c r="A497" s="170"/>
      <c r="B497" s="178">
        <v>20</v>
      </c>
      <c r="C497" s="303" t="str">
        <f>IF(B497="","",VLOOKUP(B497,MP!$A$3:$G$801,2,FALSE))</f>
        <v xml:space="preserve">PAPEL TOALHA </v>
      </c>
      <c r="D497" s="304" t="str">
        <f>IF(B497="","",VLOOKUP(B497,MP!$A$3:$G$801,7,FALSE))</f>
        <v>PCTE</v>
      </c>
      <c r="E497" s="305">
        <v>15</v>
      </c>
      <c r="F497" s="306">
        <f>IF(B497="","",VLOOKUP(B497,MP!$A$3:$G$801,6,FALSE)*E497)</f>
        <v>0.36</v>
      </c>
      <c r="G497" s="120"/>
      <c r="H497" s="308">
        <v>9</v>
      </c>
      <c r="I497" s="303" t="str">
        <f>IF(H497="","",VLOOKUP(H497,MP!$A$3:$G$801,2,FALSE))</f>
        <v>MÁSCARA</v>
      </c>
      <c r="J497" s="304" t="str">
        <f>IF(H497="","",VLOOKUP(H497,MP!$A$3:$G$801,7,FALSE))</f>
        <v>UNID</v>
      </c>
      <c r="K497" s="305">
        <v>1</v>
      </c>
      <c r="L497" s="306">
        <f>IF(H497="","",VLOOKUP(H497,MP!$A$3:$G$801,6,FALSE)*K497)</f>
        <v>0.2</v>
      </c>
    </row>
    <row r="498" spans="1:12" s="117" customFormat="1" ht="21" x14ac:dyDescent="0.25">
      <c r="A498" s="170"/>
      <c r="B498" s="178">
        <v>21</v>
      </c>
      <c r="C498" s="303" t="str">
        <f>IF(B498="","",VLOOKUP(B498,MP!$A$3:$G$801,2,FALSE))</f>
        <v xml:space="preserve">PAPEL LENÇOL </v>
      </c>
      <c r="D498" s="304" t="str">
        <f>IF(B498="","",VLOOKUP(B498,MP!$A$3:$G$801,7,FALSE))</f>
        <v>CM</v>
      </c>
      <c r="E498" s="305">
        <v>200</v>
      </c>
      <c r="F498" s="306">
        <f>IF(B498="","",VLOOKUP(B498,MP!$A$3:$G$801,6,FALSE)*E498)</f>
        <v>0.6</v>
      </c>
      <c r="G498" s="120"/>
      <c r="H498" s="308">
        <v>12</v>
      </c>
      <c r="I498" s="303" t="str">
        <f>IF(H498="","",VLOOKUP(H498,MP!$A$3:$G$801,2,FALSE))</f>
        <v>ALCOOL 70%</v>
      </c>
      <c r="J498" s="304" t="str">
        <f>IF(H498="","",VLOOKUP(H498,MP!$A$3:$G$801,7,FALSE))</f>
        <v>LITRO</v>
      </c>
      <c r="K498" s="305">
        <v>0.3</v>
      </c>
      <c r="L498" s="306">
        <f>IF(H498="","",VLOOKUP(H498,MP!$A$3:$G$801,6,FALSE)*K498)</f>
        <v>1.9499999999999999E-3</v>
      </c>
    </row>
    <row r="499" spans="1:12" s="117" customFormat="1" ht="21" x14ac:dyDescent="0.25">
      <c r="A499" s="170"/>
      <c r="B499" s="178">
        <v>6</v>
      </c>
      <c r="C499" s="303" t="str">
        <f>IF(B499="","",VLOOKUP(B499,MP!$A$3:$G$801,2,FALSE))</f>
        <v xml:space="preserve">AGUA MICELAR </v>
      </c>
      <c r="D499" s="304" t="str">
        <f>IF(B499="","",VLOOKUP(B499,MP!$A$3:$G$801,7,FALSE))</f>
        <v>ML</v>
      </c>
      <c r="E499" s="305">
        <v>6</v>
      </c>
      <c r="F499" s="306">
        <f>IF(B499="","",VLOOKUP(B499,MP!$A$3:$G$801,6,FALSE)*E499)</f>
        <v>0.35700000000000004</v>
      </c>
      <c r="G499" s="120"/>
      <c r="H499" s="308">
        <v>32</v>
      </c>
      <c r="I499" s="303" t="str">
        <f>IF(H499="","",VLOOKUP(H499,MP!$A$3:$G$801,2,FALSE))</f>
        <v xml:space="preserve">BIO-CLEAN SYSTEM LOÇÃO TONICA SUAVIZANTE </v>
      </c>
      <c r="J499" s="304" t="str">
        <f>IF(H499="","",VLOOKUP(H499,MP!$A$3:$G$801,7,FALSE))</f>
        <v>ML</v>
      </c>
      <c r="K499" s="305">
        <v>1</v>
      </c>
      <c r="L499" s="306">
        <f>IF(H499="","",VLOOKUP(H499,MP!$A$3:$G$801,6,FALSE)*K499)</f>
        <v>0.17714285714285713</v>
      </c>
    </row>
    <row r="500" spans="1:12" s="117" customFormat="1" ht="21" x14ac:dyDescent="0.25">
      <c r="A500" s="170"/>
      <c r="B500" s="178">
        <v>49</v>
      </c>
      <c r="C500" s="303" t="str">
        <f>IF(B500="","",VLOOKUP(B500,MP!$A$3:$G$801,2,FALSE))</f>
        <v>KIT EFEITO PELE NOVA - BIOAGE  VITAMINA C</v>
      </c>
      <c r="D500" s="304" t="str">
        <f>IF(B500="","",VLOOKUP(B500,MP!$A$3:$G$801,7,FALSE))</f>
        <v>UNID</v>
      </c>
      <c r="E500" s="305">
        <v>1</v>
      </c>
      <c r="F500" s="306">
        <f>IF(B500="","",VLOOKUP(B500,MP!$A$3:$G$801,6,FALSE)*E500)</f>
        <v>22.5</v>
      </c>
      <c r="G500" s="120"/>
      <c r="H500" s="308">
        <v>36</v>
      </c>
      <c r="I500" s="303" t="str">
        <f>IF(H500="","",VLOOKUP(H500,MP!$A$3:$G$801,2,FALSE))</f>
        <v xml:space="preserve">KIT BIO- ACNE SOLUTION </v>
      </c>
      <c r="J500" s="304" t="str">
        <f>IF(H500="","",VLOOKUP(H500,MP!$A$3:$G$801,7,FALSE))</f>
        <v>GRAMAS</v>
      </c>
      <c r="K500" s="305">
        <v>10</v>
      </c>
      <c r="L500" s="306">
        <f>IF(H500="","",VLOOKUP(H500,MP!$A$3:$G$801,6,FALSE)*K500)</f>
        <v>13.888888888888889</v>
      </c>
    </row>
    <row r="501" spans="1:12" s="117" customFormat="1" ht="21" x14ac:dyDescent="0.25">
      <c r="A501" s="170"/>
      <c r="B501" s="178"/>
      <c r="C501" s="175" t="str">
        <f>IF(B501="","",VLOOKUP(B501,MP!$A$3:$G$801,2,FALSE))</f>
        <v/>
      </c>
      <c r="D501" s="176" t="str">
        <f>IF(B501="","",VLOOKUP(B501,MP!$A$3:$G$801,7,FALSE))</f>
        <v/>
      </c>
      <c r="E501" s="180"/>
      <c r="F501" s="181" t="str">
        <f>IF(B501="","",VLOOKUP(B501,MP!$A$3:$G$801,6,FALSE)*E501)</f>
        <v/>
      </c>
      <c r="G501" s="120"/>
      <c r="H501" s="178">
        <v>21</v>
      </c>
      <c r="I501" s="303" t="str">
        <f>IF(H501="","",VLOOKUP(H501,MP!$A$3:$G$801,2,FALSE))</f>
        <v xml:space="preserve">PAPEL LENÇOL </v>
      </c>
      <c r="J501" s="304" t="str">
        <f>IF(H501="","",VLOOKUP(H501,MP!$A$3:$G$801,7,FALSE))</f>
        <v>CM</v>
      </c>
      <c r="K501" s="305">
        <v>200</v>
      </c>
      <c r="L501" s="306">
        <f>IF(H501="","",VLOOKUP(H501,MP!$A$3:$G$801,6,FALSE)*K501)</f>
        <v>0.6</v>
      </c>
    </row>
    <row r="502" spans="1:12" s="117" customFormat="1" ht="21" x14ac:dyDescent="0.25">
      <c r="A502" s="170"/>
      <c r="B502" s="179"/>
      <c r="C502" s="175" t="str">
        <f>IF(B502="","",VLOOKUP(B502,MP!$A$3:$G$801,2,FALSE))</f>
        <v/>
      </c>
      <c r="D502" s="176" t="str">
        <f>IF(B502="","",VLOOKUP(B502,MP!$A$3:$G$801,7,FALSE))</f>
        <v/>
      </c>
      <c r="E502" s="180"/>
      <c r="F502" s="181" t="str">
        <f>IF(B502="","",VLOOKUP(B502,MP!$A$3:$G$801,6,FALSE)*E502)</f>
        <v/>
      </c>
      <c r="G502" s="120"/>
      <c r="H502" s="179"/>
      <c r="I502" s="175" t="str">
        <f>IF(H502="","",VLOOKUP(H502,MP!$A$3:$G$801,2,FALSE))</f>
        <v/>
      </c>
      <c r="J502" s="176" t="str">
        <f>IF(H502="","",VLOOKUP(H502,MP!$A$3:$G$801,7,FALSE))</f>
        <v/>
      </c>
      <c r="K502" s="180"/>
      <c r="L502" s="181" t="str">
        <f>IF(H502="","",VLOOKUP(H502,MP!$A$3:$G$801,6,FALSE)*K502)</f>
        <v/>
      </c>
    </row>
    <row r="503" spans="1:12" s="117" customFormat="1" ht="21" x14ac:dyDescent="0.25">
      <c r="A503" s="170"/>
      <c r="B503" s="179"/>
      <c r="C503" s="175" t="str">
        <f>IF(B503="","",VLOOKUP(B503,MP!$A$3:$G$801,2,FALSE))</f>
        <v/>
      </c>
      <c r="D503" s="176" t="str">
        <f>IF(B503="","",VLOOKUP(B503,MP!$A$3:$G$801,7,FALSE))</f>
        <v/>
      </c>
      <c r="E503" s="180"/>
      <c r="F503" s="181" t="str">
        <f>IF(B503="","",VLOOKUP(B503,MP!$A$3:$G$801,6,FALSE)*E503)</f>
        <v/>
      </c>
      <c r="G503" s="120"/>
      <c r="H503" s="179"/>
      <c r="I503" s="175" t="str">
        <f>IF(H503="","",VLOOKUP(H503,MP!$A$3:$G$801,2,FALSE))</f>
        <v/>
      </c>
      <c r="J503" s="176" t="str">
        <f>IF(H503="","",VLOOKUP(H503,MP!$A$3:$G$801,7,FALSE))</f>
        <v/>
      </c>
      <c r="K503" s="180"/>
      <c r="L503" s="181" t="str">
        <f>IF(H503="","",VLOOKUP(H503,MP!$A$3:$G$801,6,FALSE)*K503)</f>
        <v/>
      </c>
    </row>
    <row r="504" spans="1:12" s="117" customFormat="1" ht="21" x14ac:dyDescent="0.25">
      <c r="A504" s="170"/>
      <c r="B504" s="179"/>
      <c r="C504" s="175" t="str">
        <f>IF(B504="","",VLOOKUP(B504,MP!$A$3:$G$801,2,FALSE))</f>
        <v/>
      </c>
      <c r="D504" s="176" t="str">
        <f>IF(B504="","",VLOOKUP(B504,MP!$A$3:$G$801,7,FALSE))</f>
        <v/>
      </c>
      <c r="E504" s="180"/>
      <c r="F504" s="181" t="str">
        <f>IF(B504="","",VLOOKUP(B504,MP!$A$3:$G$801,6,FALSE)*E504)</f>
        <v/>
      </c>
      <c r="G504" s="120"/>
      <c r="H504" s="179"/>
      <c r="I504" s="175" t="str">
        <f>IF(H504="","",VLOOKUP(H504,MP!$A$3:$G$801,2,FALSE))</f>
        <v/>
      </c>
      <c r="J504" s="176" t="str">
        <f>IF(H504="","",VLOOKUP(H504,MP!$A$3:$G$801,7,FALSE))</f>
        <v/>
      </c>
      <c r="K504" s="180"/>
      <c r="L504" s="181" t="str">
        <f>IF(H504="","",VLOOKUP(H504,MP!$A$3:$G$801,6,FALSE)*K504)</f>
        <v/>
      </c>
    </row>
    <row r="505" spans="1:12" s="117" customFormat="1" ht="21" x14ac:dyDescent="0.25">
      <c r="A505" s="170"/>
      <c r="B505" s="179"/>
      <c r="C505" s="175" t="str">
        <f>IF(B505="","",VLOOKUP(B505,MP!$A$3:$G$801,2,FALSE))</f>
        <v/>
      </c>
      <c r="D505" s="176" t="str">
        <f>IF(B505="","",VLOOKUP(B505,MP!$A$3:$G$801,7,FALSE))</f>
        <v/>
      </c>
      <c r="E505" s="180"/>
      <c r="F505" s="181" t="str">
        <f>IF(B505="","",VLOOKUP(B505,MP!$A$3:$G$801,6,FALSE)*E505)</f>
        <v/>
      </c>
      <c r="G505" s="120"/>
      <c r="H505" s="179"/>
      <c r="I505" s="175" t="str">
        <f>IF(H505="","",VLOOKUP(H505,MP!$A$3:$G$801,2,FALSE))</f>
        <v/>
      </c>
      <c r="J505" s="176" t="str">
        <f>IF(H505="","",VLOOKUP(H505,MP!$A$3:$G$801,7,FALSE))</f>
        <v/>
      </c>
      <c r="K505" s="180"/>
      <c r="L505" s="181" t="str">
        <f>IF(H505="","",VLOOKUP(H505,MP!$A$3:$G$801,6,FALSE)*K505)</f>
        <v/>
      </c>
    </row>
    <row r="506" spans="1:12" s="117" customFormat="1" ht="21" x14ac:dyDescent="0.3">
      <c r="A506" s="170"/>
      <c r="B506" s="321" t="s">
        <v>58</v>
      </c>
      <c r="C506" s="322"/>
      <c r="D506" s="322"/>
      <c r="E506" s="323"/>
      <c r="F506" s="183">
        <f>SUM(F491:F505)</f>
        <v>25.707000000000001</v>
      </c>
      <c r="G506" s="120"/>
      <c r="H506" s="321" t="s">
        <v>58</v>
      </c>
      <c r="I506" s="322"/>
      <c r="J506" s="322"/>
      <c r="K506" s="323"/>
      <c r="L506" s="183">
        <f>SUM(L491:L505)</f>
        <v>19.21381507936508</v>
      </c>
    </row>
    <row r="507" spans="1:12" s="117" customFormat="1" ht="21" x14ac:dyDescent="0.25">
      <c r="A507" s="170"/>
      <c r="B507" s="172" t="s">
        <v>64</v>
      </c>
      <c r="C507" s="173" t="s">
        <v>149</v>
      </c>
      <c r="D507" s="173" t="s">
        <v>89</v>
      </c>
      <c r="E507" s="173" t="s">
        <v>150</v>
      </c>
      <c r="F507" s="174" t="s">
        <v>56</v>
      </c>
      <c r="G507" s="120"/>
      <c r="H507" s="172" t="s">
        <v>64</v>
      </c>
      <c r="I507" s="173" t="s">
        <v>149</v>
      </c>
      <c r="J507" s="173" t="s">
        <v>89</v>
      </c>
      <c r="K507" s="173" t="s">
        <v>150</v>
      </c>
      <c r="L507" s="174" t="s">
        <v>56</v>
      </c>
    </row>
    <row r="508" spans="1:12" s="117" customFormat="1" ht="21" x14ac:dyDescent="0.25">
      <c r="A508" s="170"/>
      <c r="B508" s="179"/>
      <c r="C508" s="175" t="str">
        <f>IF(B508="","",VLOOKUP(B508,EQUIPAMENTOS!$B$11:$G$98,2,FALSE))</f>
        <v/>
      </c>
      <c r="D508" s="182" t="str">
        <f>IF(B508="","",VLOOKUP(B508,EQUIPAMENTOS!$B$11:$G$98,6,FALSE))</f>
        <v/>
      </c>
      <c r="E508" s="180"/>
      <c r="F508" s="181" t="str">
        <f>IF(B508="","",VLOOKUP(B508,EQUIPAMENTOS!$B$11:$G$98,6,FALSE)*E508)</f>
        <v/>
      </c>
      <c r="G508" s="120"/>
      <c r="H508" s="179">
        <v>9</v>
      </c>
      <c r="I508" s="175" t="str">
        <f>IF(H508="","",VLOOKUP(H508,EQUIPAMENTOS!$B$11:$G$98,2,FALSE))</f>
        <v>VENUS DELTA MMO</v>
      </c>
      <c r="J508" s="182">
        <f>IF(H508="","",VLOOKUP(H508,EQUIPAMENTOS!$B$11:$G$98,6,FALSE))</f>
        <v>1.4046717171717172E-2</v>
      </c>
      <c r="K508" s="180"/>
      <c r="L508" s="181">
        <f>IF(H508="","",VLOOKUP(H508,EQUIPAMENTOS!$B$11:$G$98,6,FALSE)*K508)</f>
        <v>0</v>
      </c>
    </row>
    <row r="509" spans="1:12" s="117" customFormat="1" ht="21" x14ac:dyDescent="0.25">
      <c r="A509" s="170"/>
      <c r="B509" s="179"/>
      <c r="C509" s="175" t="str">
        <f>IF(B509="","",VLOOKUP(B509,EQUIPAMENTOS!$B$11:$G$98,2,FALSE))</f>
        <v/>
      </c>
      <c r="D509" s="182" t="str">
        <f>IF(B509="","",VLOOKUP(B509,EQUIPAMENTOS!$B$11:$G$98,6,FALSE))</f>
        <v/>
      </c>
      <c r="E509" s="180"/>
      <c r="F509" s="181" t="str">
        <f>IF(B509="","",VLOOKUP(B509,EQUIPAMENTOS!$B$11:$G$98,6,FALSE)*E509)</f>
        <v/>
      </c>
      <c r="G509" s="120"/>
      <c r="H509" s="179"/>
      <c r="I509" s="175" t="str">
        <f>IF(H509="","",VLOOKUP(H509,EQUIPAMENTOS!$B$11:$G$98,2,FALSE))</f>
        <v/>
      </c>
      <c r="J509" s="182" t="str">
        <f>IF(H509="","",VLOOKUP(H509,EQUIPAMENTOS!$B$11:$G$98,6,FALSE))</f>
        <v/>
      </c>
      <c r="K509" s="180"/>
      <c r="L509" s="181" t="str">
        <f>IF(H509="","",VLOOKUP(H509,EQUIPAMENTOS!$B$11:$G$98,6,FALSE)*K509)</f>
        <v/>
      </c>
    </row>
    <row r="510" spans="1:12" s="117" customFormat="1" ht="21" x14ac:dyDescent="0.25">
      <c r="A510" s="170"/>
      <c r="B510" s="179"/>
      <c r="C510" s="175" t="str">
        <f>IF(B510="","",VLOOKUP(B510,EQUIPAMENTOS!$B$11:$G$98,2,FALSE))</f>
        <v/>
      </c>
      <c r="D510" s="182" t="str">
        <f>IF(B510="","",VLOOKUP(B510,EQUIPAMENTOS!$B$11:$G$98,6,FALSE))</f>
        <v/>
      </c>
      <c r="E510" s="180"/>
      <c r="F510" s="181" t="str">
        <f>IF(B510="","",VLOOKUP(B510,EQUIPAMENTOS!$B$11:$G$98,6,FALSE)*E510)</f>
        <v/>
      </c>
      <c r="G510" s="120"/>
      <c r="H510" s="179"/>
      <c r="I510" s="175" t="str">
        <f>IF(H510="","",VLOOKUP(H510,EQUIPAMENTOS!$B$11:$G$98,2,FALSE))</f>
        <v/>
      </c>
      <c r="J510" s="182" t="str">
        <f>IF(H510="","",VLOOKUP(H510,EQUIPAMENTOS!$B$11:$G$98,6,FALSE))</f>
        <v/>
      </c>
      <c r="K510" s="180"/>
      <c r="L510" s="181" t="str">
        <f>IF(H510="","",VLOOKUP(H510,EQUIPAMENTOS!$B$11:$G$98,6,FALSE)*K510)</f>
        <v/>
      </c>
    </row>
    <row r="511" spans="1:12" s="117" customFormat="1" ht="21" x14ac:dyDescent="0.25">
      <c r="A511" s="170"/>
      <c r="B511" s="179"/>
      <c r="C511" s="175" t="str">
        <f>IF(B511="","",VLOOKUP(B511,EQUIPAMENTOS!$B$11:$G$98,2,FALSE))</f>
        <v/>
      </c>
      <c r="D511" s="182" t="str">
        <f>IF(B511="","",VLOOKUP(B511,EQUIPAMENTOS!$B$11:$G$98,6,FALSE))</f>
        <v/>
      </c>
      <c r="E511" s="180"/>
      <c r="F511" s="181" t="str">
        <f>IF(B511="","",VLOOKUP(B511,EQUIPAMENTOS!$B$11:$G$98,6,FALSE)*E511)</f>
        <v/>
      </c>
      <c r="G511" s="120"/>
      <c r="H511" s="179"/>
      <c r="I511" s="175" t="str">
        <f>IF(H511="","",VLOOKUP(H511,EQUIPAMENTOS!$B$11:$G$98,2,FALSE))</f>
        <v/>
      </c>
      <c r="J511" s="182" t="str">
        <f>IF(H511="","",VLOOKUP(H511,EQUIPAMENTOS!$B$11:$G$98,6,FALSE))</f>
        <v/>
      </c>
      <c r="K511" s="180"/>
      <c r="L511" s="181" t="str">
        <f>IF(H511="","",VLOOKUP(H511,EQUIPAMENTOS!$B$11:$G$98,6,FALSE)*K511)</f>
        <v/>
      </c>
    </row>
    <row r="512" spans="1:12" s="117" customFormat="1" ht="21" x14ac:dyDescent="0.25">
      <c r="A512" s="170"/>
      <c r="B512" s="179"/>
      <c r="C512" s="175" t="str">
        <f>IF(B512="","",VLOOKUP(B512,EQUIPAMENTOS!$B$11:$G$98,2,FALSE))</f>
        <v/>
      </c>
      <c r="D512" s="182" t="str">
        <f>IF(B512="","",VLOOKUP(B512,EQUIPAMENTOS!$B$11:$G$98,6,FALSE))</f>
        <v/>
      </c>
      <c r="E512" s="180"/>
      <c r="F512" s="181" t="str">
        <f>IF(B512="","",VLOOKUP(B512,EQUIPAMENTOS!$B$11:$G$98,6,FALSE)*E512)</f>
        <v/>
      </c>
      <c r="G512" s="120"/>
      <c r="H512" s="179"/>
      <c r="I512" s="175" t="str">
        <f>IF(H512="","",VLOOKUP(H512,EQUIPAMENTOS!$B$11:$G$98,2,FALSE))</f>
        <v/>
      </c>
      <c r="J512" s="182" t="str">
        <f>IF(H512="","",VLOOKUP(H512,EQUIPAMENTOS!$B$11:$G$98,6,FALSE))</f>
        <v/>
      </c>
      <c r="K512" s="180"/>
      <c r="L512" s="181" t="str">
        <f>IF(H512="","",VLOOKUP(H512,EQUIPAMENTOS!$B$11:$G$98,6,FALSE)*K512)</f>
        <v/>
      </c>
    </row>
    <row r="513" spans="1:12" s="117" customFormat="1" ht="21" x14ac:dyDescent="0.25">
      <c r="A513" s="170"/>
      <c r="B513" s="179"/>
      <c r="C513" s="175" t="str">
        <f>IF(B513="","",VLOOKUP(B513,EQUIPAMENTOS!$B$11:$G$98,2,FALSE))</f>
        <v/>
      </c>
      <c r="D513" s="182" t="str">
        <f>IF(B513="","",VLOOKUP(B513,EQUIPAMENTOS!$B$11:$G$98,6,FALSE))</f>
        <v/>
      </c>
      <c r="E513" s="180"/>
      <c r="F513" s="181" t="str">
        <f>IF(B513="","",VLOOKUP(B513,EQUIPAMENTOS!$B$11:$G$98,6,FALSE)*E513)</f>
        <v/>
      </c>
      <c r="G513" s="120"/>
      <c r="H513" s="179"/>
      <c r="I513" s="175" t="str">
        <f>IF(H513="","",VLOOKUP(H513,EQUIPAMENTOS!$B$11:$G$98,2,FALSE))</f>
        <v/>
      </c>
      <c r="J513" s="182" t="str">
        <f>IF(H513="","",VLOOKUP(H513,EQUIPAMENTOS!$B$11:$G$98,6,FALSE))</f>
        <v/>
      </c>
      <c r="K513" s="180"/>
      <c r="L513" s="181" t="str">
        <f>IF(H513="","",VLOOKUP(H513,EQUIPAMENTOS!$B$11:$G$98,6,FALSE)*K513)</f>
        <v/>
      </c>
    </row>
    <row r="514" spans="1:12" s="117" customFormat="1" ht="21" x14ac:dyDescent="0.25">
      <c r="A514" s="170"/>
      <c r="B514" s="179"/>
      <c r="C514" s="175" t="str">
        <f>IF(B514="","",VLOOKUP(B514,EQUIPAMENTOS!$B$11:$G$98,2,FALSE))</f>
        <v/>
      </c>
      <c r="D514" s="182" t="str">
        <f>IF(B514="","",VLOOKUP(B514,EQUIPAMENTOS!$B$11:$G$98,6,FALSE))</f>
        <v/>
      </c>
      <c r="E514" s="180"/>
      <c r="F514" s="181" t="str">
        <f>IF(B514="","",VLOOKUP(B514,EQUIPAMENTOS!$B$11:$G$98,6,FALSE)*E514)</f>
        <v/>
      </c>
      <c r="G514" s="120"/>
      <c r="H514" s="179"/>
      <c r="I514" s="175" t="str">
        <f>IF(H514="","",VLOOKUP(H514,EQUIPAMENTOS!$B$11:$G$98,2,FALSE))</f>
        <v/>
      </c>
      <c r="J514" s="182" t="str">
        <f>IF(H514="","",VLOOKUP(H514,EQUIPAMENTOS!$B$11:$G$98,6,FALSE))</f>
        <v/>
      </c>
      <c r="K514" s="180"/>
      <c r="L514" s="181" t="str">
        <f>IF(H514="","",VLOOKUP(H514,EQUIPAMENTOS!$B$11:$G$98,6,FALSE)*K514)</f>
        <v/>
      </c>
    </row>
    <row r="515" spans="1:12" s="117" customFormat="1" ht="21" x14ac:dyDescent="0.3">
      <c r="A515" s="170"/>
      <c r="B515" s="321" t="s">
        <v>80</v>
      </c>
      <c r="C515" s="322"/>
      <c r="D515" s="322"/>
      <c r="E515" s="323"/>
      <c r="F515" s="118">
        <f>SUM(F508:F514)</f>
        <v>0</v>
      </c>
      <c r="G515" s="120"/>
      <c r="H515" s="321" t="s">
        <v>80</v>
      </c>
      <c r="I515" s="322"/>
      <c r="J515" s="322"/>
      <c r="K515" s="323"/>
      <c r="L515" s="118">
        <f>SUM(L508:L514)</f>
        <v>0</v>
      </c>
    </row>
    <row r="516" spans="1:12" s="117" customFormat="1" ht="21.75" thickBot="1" x14ac:dyDescent="0.35">
      <c r="A516" s="170"/>
      <c r="B516" s="318" t="s">
        <v>57</v>
      </c>
      <c r="C516" s="319"/>
      <c r="D516" s="319"/>
      <c r="E516" s="320"/>
      <c r="F516" s="119">
        <f>+F506+F515</f>
        <v>25.707000000000001</v>
      </c>
      <c r="G516" s="120"/>
      <c r="H516" s="318" t="s">
        <v>57</v>
      </c>
      <c r="I516" s="319"/>
      <c r="J516" s="319"/>
      <c r="K516" s="320"/>
      <c r="L516" s="119">
        <f>+L506+L515</f>
        <v>19.21381507936508</v>
      </c>
    </row>
    <row r="517" spans="1:12" s="117" customFormat="1" ht="21" x14ac:dyDescent="0.25">
      <c r="A517" s="170"/>
      <c r="G517" s="120"/>
    </row>
    <row r="518" spans="1:12" s="117" customFormat="1" ht="21.75" thickBot="1" x14ac:dyDescent="0.3">
      <c r="A518" s="170"/>
      <c r="G518" s="120"/>
    </row>
    <row r="519" spans="1:12" s="117" customFormat="1" ht="21.75" thickBot="1" x14ac:dyDescent="0.3">
      <c r="A519" s="170">
        <v>28</v>
      </c>
      <c r="B519" s="324" t="s">
        <v>352</v>
      </c>
      <c r="C519" s="325"/>
      <c r="D519" s="325"/>
      <c r="E519" s="325"/>
      <c r="F519" s="326"/>
      <c r="G519" s="120"/>
      <c r="H519" s="324" t="s">
        <v>354</v>
      </c>
      <c r="I519" s="325"/>
      <c r="J519" s="325"/>
      <c r="K519" s="325"/>
      <c r="L519" s="326"/>
    </row>
    <row r="520" spans="1:12" s="117" customFormat="1" ht="21" x14ac:dyDescent="0.25">
      <c r="A520" s="170"/>
      <c r="B520" s="172" t="s">
        <v>64</v>
      </c>
      <c r="C520" s="173" t="s">
        <v>148</v>
      </c>
      <c r="D520" s="172" t="s">
        <v>49</v>
      </c>
      <c r="E520" s="172" t="s">
        <v>53</v>
      </c>
      <c r="F520" s="174" t="s">
        <v>56</v>
      </c>
      <c r="G520" s="120"/>
      <c r="H520" s="172" t="s">
        <v>64</v>
      </c>
      <c r="I520" s="173" t="s">
        <v>148</v>
      </c>
      <c r="J520" s="172" t="s">
        <v>49</v>
      </c>
      <c r="K520" s="172" t="s">
        <v>53</v>
      </c>
      <c r="L520" s="174" t="s">
        <v>56</v>
      </c>
    </row>
    <row r="521" spans="1:12" s="117" customFormat="1" ht="21" x14ac:dyDescent="0.25">
      <c r="A521" s="170"/>
      <c r="B521" s="177">
        <v>1</v>
      </c>
      <c r="C521" s="303" t="str">
        <f>IF(B521="","",VLOOKUP(B521,MP!$A$3:$G$801,2,FALSE))</f>
        <v>GAZE</v>
      </c>
      <c r="D521" s="304" t="str">
        <f>IF(B521="","",VLOOKUP(B521,MP!$A$3:$G$801,7,FALSE))</f>
        <v>UNID</v>
      </c>
      <c r="E521" s="305">
        <v>10</v>
      </c>
      <c r="F521" s="306">
        <f>IF(B521="","",VLOOKUP(B521,MP!$A$3:$G$801,6,FALSE)*E521)</f>
        <v>0.67</v>
      </c>
      <c r="G521" s="120"/>
      <c r="H521" s="307">
        <v>68</v>
      </c>
      <c r="I521" s="303" t="str">
        <f>IF(H521="","",VLOOKUP(H521,MP!$A$3:$G$801,2,FALSE))</f>
        <v xml:space="preserve">KIT ANTIOX C PEROLAS ORIENTAIS </v>
      </c>
      <c r="J521" s="304" t="str">
        <f>IF(H521="","",VLOOKUP(H521,MP!$A$3:$G$801,7,FALSE))</f>
        <v>UNID</v>
      </c>
      <c r="K521" s="305">
        <v>1</v>
      </c>
      <c r="L521" s="306">
        <f>IF(H521="","",VLOOKUP(H521,MP!$A$3:$G$801,6,FALSE)*K521)</f>
        <v>28.484500000000004</v>
      </c>
    </row>
    <row r="522" spans="1:12" s="117" customFormat="1" ht="21" x14ac:dyDescent="0.25">
      <c r="A522" s="170"/>
      <c r="B522" s="178">
        <v>2</v>
      </c>
      <c r="C522" s="303" t="str">
        <f>IF(B522="","",VLOOKUP(B522,MP!$A$3:$G$801,2,FALSE))</f>
        <v xml:space="preserve">ALGODÃO </v>
      </c>
      <c r="D522" s="304" t="str">
        <f>IF(B522="","",VLOOKUP(B522,MP!$A$3:$G$801,7,FALSE))</f>
        <v>GRAMAS</v>
      </c>
      <c r="E522" s="305">
        <v>5</v>
      </c>
      <c r="F522" s="306">
        <f>IF(B522="","",VLOOKUP(B522,MP!$A$3:$G$801,6,FALSE)*E522)</f>
        <v>0.16500000000000001</v>
      </c>
      <c r="G522" s="120"/>
      <c r="H522" s="308">
        <v>1</v>
      </c>
      <c r="I522" s="303" t="str">
        <f>IF(H522="","",VLOOKUP(H522,MP!$A$3:$G$801,2,FALSE))</f>
        <v>GAZE</v>
      </c>
      <c r="J522" s="304" t="str">
        <f>IF(H522="","",VLOOKUP(H522,MP!$A$3:$G$801,7,FALSE))</f>
        <v>UNID</v>
      </c>
      <c r="K522" s="305">
        <v>10</v>
      </c>
      <c r="L522" s="306">
        <f>IF(H522="","",VLOOKUP(H522,MP!$A$3:$G$801,6,FALSE)*K522)</f>
        <v>0.67</v>
      </c>
    </row>
    <row r="523" spans="1:12" s="117" customFormat="1" ht="21" x14ac:dyDescent="0.25">
      <c r="A523" s="170"/>
      <c r="B523" s="178">
        <v>9</v>
      </c>
      <c r="C523" s="303" t="str">
        <f>IF(B523="","",VLOOKUP(B523,MP!$A$3:$G$801,2,FALSE))</f>
        <v>MÁSCARA</v>
      </c>
      <c r="D523" s="304" t="str">
        <f>IF(B523="","",VLOOKUP(B523,MP!$A$3:$G$801,7,FALSE))</f>
        <v>UNID</v>
      </c>
      <c r="E523" s="305">
        <v>1</v>
      </c>
      <c r="F523" s="306">
        <f>IF(B523="","",VLOOKUP(B523,MP!$A$3:$G$801,6,FALSE)*E523)</f>
        <v>0.2</v>
      </c>
      <c r="G523" s="120"/>
      <c r="H523" s="308">
        <v>2</v>
      </c>
      <c r="I523" s="303" t="str">
        <f>IF(H523="","",VLOOKUP(H523,MP!$A$3:$G$801,2,FALSE))</f>
        <v xml:space="preserve">ALGODÃO </v>
      </c>
      <c r="J523" s="304" t="str">
        <f>IF(H523="","",VLOOKUP(H523,MP!$A$3:$G$801,7,FALSE))</f>
        <v>GRAMAS</v>
      </c>
      <c r="K523" s="305">
        <v>10</v>
      </c>
      <c r="L523" s="306">
        <f>IF(H523="","",VLOOKUP(H523,MP!$A$3:$G$801,6,FALSE)*K523)</f>
        <v>0.33</v>
      </c>
    </row>
    <row r="524" spans="1:12" s="117" customFormat="1" ht="21" x14ac:dyDescent="0.25">
      <c r="A524" s="170"/>
      <c r="B524" s="178">
        <v>7</v>
      </c>
      <c r="C524" s="303" t="str">
        <f>IF(B524="","",VLOOKUP(B524,MP!$A$3:$G$801,2,FALSE))</f>
        <v xml:space="preserve">TOUCA </v>
      </c>
      <c r="D524" s="304" t="str">
        <f>IF(B524="","",VLOOKUP(B524,MP!$A$3:$G$801,7,FALSE))</f>
        <v>UNID</v>
      </c>
      <c r="E524" s="305">
        <v>2</v>
      </c>
      <c r="F524" s="306">
        <f>IF(B524="","",VLOOKUP(B524,MP!$A$3:$G$801,6,FALSE)*E524)</f>
        <v>0.15</v>
      </c>
      <c r="G524" s="120"/>
      <c r="H524" s="308">
        <v>7</v>
      </c>
      <c r="I524" s="303" t="str">
        <f>IF(H524="","",VLOOKUP(H524,MP!$A$3:$G$801,2,FALSE))</f>
        <v xml:space="preserve">TOUCA </v>
      </c>
      <c r="J524" s="304" t="str">
        <f>IF(H524="","",VLOOKUP(H524,MP!$A$3:$G$801,7,FALSE))</f>
        <v>UNID</v>
      </c>
      <c r="K524" s="305">
        <v>2</v>
      </c>
      <c r="L524" s="306">
        <f>IF(H524="","",VLOOKUP(H524,MP!$A$3:$G$801,6,FALSE)*K524)</f>
        <v>0.15</v>
      </c>
    </row>
    <row r="525" spans="1:12" s="117" customFormat="1" ht="21" x14ac:dyDescent="0.25">
      <c r="A525" s="170"/>
      <c r="B525" s="178">
        <v>67</v>
      </c>
      <c r="C525" s="303" t="str">
        <f>IF(B525="","",VLOOKUP(B525,MP!$A$3:$G$801,2,FALSE))</f>
        <v xml:space="preserve">KIT ACNE SPEC CB </v>
      </c>
      <c r="D525" s="304" t="str">
        <f>IF(B525="","",VLOOKUP(B525,MP!$A$3:$G$801,7,FALSE))</f>
        <v>UNID</v>
      </c>
      <c r="E525" s="305">
        <v>1</v>
      </c>
      <c r="F525" s="306">
        <f>IF(B525="","",VLOOKUP(B525,MP!$A$3:$G$801,6,FALSE)*E525)</f>
        <v>86.166666666666671</v>
      </c>
      <c r="G525" s="120"/>
      <c r="H525" s="308">
        <v>6</v>
      </c>
      <c r="I525" s="303" t="str">
        <f>IF(H525="","",VLOOKUP(H525,MP!$A$3:$G$801,2,FALSE))</f>
        <v xml:space="preserve">AGUA MICELAR </v>
      </c>
      <c r="J525" s="304" t="str">
        <f>IF(H525="","",VLOOKUP(H525,MP!$A$3:$G$801,7,FALSE))</f>
        <v>ML</v>
      </c>
      <c r="K525" s="305">
        <v>6</v>
      </c>
      <c r="L525" s="306">
        <f>IF(H525="","",VLOOKUP(H525,MP!$A$3:$G$801,6,FALSE)*K525)</f>
        <v>0.35700000000000004</v>
      </c>
    </row>
    <row r="526" spans="1:12" s="117" customFormat="1" ht="21" x14ac:dyDescent="0.25">
      <c r="A526" s="170"/>
      <c r="B526" s="178">
        <v>20</v>
      </c>
      <c r="C526" s="303" t="str">
        <f>IF(B526="","",VLOOKUP(B526,MP!$A$3:$G$801,2,FALSE))</f>
        <v xml:space="preserve">PAPEL TOALHA </v>
      </c>
      <c r="D526" s="304" t="str">
        <f>IF(B526="","",VLOOKUP(B526,MP!$A$3:$G$801,7,FALSE))</f>
        <v>PCTE</v>
      </c>
      <c r="E526" s="305">
        <v>15</v>
      </c>
      <c r="F526" s="306">
        <f>IF(B526="","",VLOOKUP(B526,MP!$A$3:$G$801,6,FALSE)*E526)</f>
        <v>0.36</v>
      </c>
      <c r="G526" s="120"/>
      <c r="H526" s="308">
        <v>5</v>
      </c>
      <c r="I526" s="303" t="str">
        <f>IF(H526="","",VLOOKUP(H526,MP!$A$3:$G$801,2,FALSE))</f>
        <v xml:space="preserve">CLOREXIDINA </v>
      </c>
      <c r="J526" s="304" t="str">
        <f>IF(H526="","",VLOOKUP(H526,MP!$A$3:$G$801,7,FALSE))</f>
        <v>ML</v>
      </c>
      <c r="K526" s="305">
        <v>5</v>
      </c>
      <c r="L526" s="306">
        <f>IF(H526="","",VLOOKUP(H526,MP!$A$3:$G$801,6,FALSE)*K526)</f>
        <v>0.1875</v>
      </c>
    </row>
    <row r="527" spans="1:12" s="117" customFormat="1" ht="21" x14ac:dyDescent="0.25">
      <c r="A527" s="170"/>
      <c r="B527" s="178">
        <v>21</v>
      </c>
      <c r="C527" s="303" t="str">
        <f>IF(B527="","",VLOOKUP(B527,MP!$A$3:$G$801,2,FALSE))</f>
        <v xml:space="preserve">PAPEL LENÇOL </v>
      </c>
      <c r="D527" s="304" t="str">
        <f>IF(B527="","",VLOOKUP(B527,MP!$A$3:$G$801,7,FALSE))</f>
        <v>CM</v>
      </c>
      <c r="E527" s="305">
        <v>200</v>
      </c>
      <c r="F527" s="306">
        <f>IF(B527="","",VLOOKUP(B527,MP!$A$3:$G$801,6,FALSE)*E527)</f>
        <v>0.6</v>
      </c>
      <c r="G527" s="120"/>
      <c r="H527" s="308">
        <v>9</v>
      </c>
      <c r="I527" s="303" t="str">
        <f>IF(H527="","",VLOOKUP(H527,MP!$A$3:$G$801,2,FALSE))</f>
        <v>MÁSCARA</v>
      </c>
      <c r="J527" s="304" t="str">
        <f>IF(H527="","",VLOOKUP(H527,MP!$A$3:$G$801,7,FALSE))</f>
        <v>UNID</v>
      </c>
      <c r="K527" s="305">
        <v>1</v>
      </c>
      <c r="L527" s="306">
        <f>IF(H527="","",VLOOKUP(H527,MP!$A$3:$G$801,6,FALSE)*K527)</f>
        <v>0.2</v>
      </c>
    </row>
    <row r="528" spans="1:12" s="117" customFormat="1" ht="21" x14ac:dyDescent="0.25">
      <c r="A528" s="170"/>
      <c r="B528" s="178">
        <v>84</v>
      </c>
      <c r="C528" s="303" t="str">
        <f>IF(B528="","",VLOOKUP(B528,MP!$A$3:$G$801,2,FALSE))</f>
        <v xml:space="preserve">SABONETE DE VITAMINA C </v>
      </c>
      <c r="D528" s="304" t="str">
        <f>IF(B528="","",VLOOKUP(B528,MP!$A$3:$G$801,7,FALSE))</f>
        <v>ML</v>
      </c>
      <c r="E528" s="305">
        <v>2</v>
      </c>
      <c r="F528" s="306">
        <f>IF(B528="","",VLOOKUP(B528,MP!$A$3:$G$801,6,FALSE)*E528)</f>
        <v>0.8833333333333333</v>
      </c>
      <c r="G528" s="120"/>
      <c r="H528" s="308">
        <v>20</v>
      </c>
      <c r="I528" s="303" t="str">
        <f>IF(H528="","",VLOOKUP(H528,MP!$A$3:$G$801,2,FALSE))</f>
        <v xml:space="preserve">PAPEL TOALHA </v>
      </c>
      <c r="J528" s="304" t="str">
        <f>IF(H528="","",VLOOKUP(H528,MP!$A$3:$G$801,7,FALSE))</f>
        <v>PCTE</v>
      </c>
      <c r="K528" s="305">
        <v>15</v>
      </c>
      <c r="L528" s="306">
        <f>IF(H528="","",VLOOKUP(H528,MP!$A$3:$G$801,6,FALSE)*K528)</f>
        <v>0.36</v>
      </c>
    </row>
    <row r="529" spans="1:12" s="117" customFormat="1" ht="21" x14ac:dyDescent="0.25">
      <c r="A529" s="170"/>
      <c r="B529" s="178"/>
      <c r="C529" s="175" t="str">
        <f>IF(B529="","",VLOOKUP(B529,MP!$A$3:$G$801,2,FALSE))</f>
        <v/>
      </c>
      <c r="D529" s="176" t="str">
        <f>IF(B529="","",VLOOKUP(B529,MP!$A$3:$G$801,7,FALSE))</f>
        <v/>
      </c>
      <c r="E529" s="180"/>
      <c r="F529" s="181" t="str">
        <f>IF(B529="","",VLOOKUP(B529,MP!$A$3:$G$801,6,FALSE)*E529)</f>
        <v/>
      </c>
      <c r="G529" s="120"/>
      <c r="H529" s="308">
        <v>21</v>
      </c>
      <c r="I529" s="303" t="str">
        <f>IF(H529="","",VLOOKUP(H529,MP!$A$3:$G$801,2,FALSE))</f>
        <v xml:space="preserve">PAPEL LENÇOL </v>
      </c>
      <c r="J529" s="304" t="str">
        <f>IF(H529="","",VLOOKUP(H529,MP!$A$3:$G$801,7,FALSE))</f>
        <v>CM</v>
      </c>
      <c r="K529" s="305">
        <v>200</v>
      </c>
      <c r="L529" s="306">
        <f>IF(H529="","",VLOOKUP(H529,MP!$A$3:$G$801,6,FALSE)*K529)</f>
        <v>0.6</v>
      </c>
    </row>
    <row r="530" spans="1:12" s="117" customFormat="1" ht="21" x14ac:dyDescent="0.25">
      <c r="A530" s="170"/>
      <c r="B530" s="178"/>
      <c r="C530" s="175" t="str">
        <f>IF(B530="","",VLOOKUP(B530,MP!$A$3:$G$801,2,FALSE))</f>
        <v/>
      </c>
      <c r="D530" s="176" t="str">
        <f>IF(B530="","",VLOOKUP(B530,MP!$A$3:$G$801,7,FALSE))</f>
        <v/>
      </c>
      <c r="E530" s="180"/>
      <c r="F530" s="181" t="str">
        <f>IF(B530="","",VLOOKUP(B530,MP!$A$3:$G$801,6,FALSE)*E530)</f>
        <v/>
      </c>
      <c r="G530" s="120"/>
      <c r="H530" s="308">
        <v>84</v>
      </c>
      <c r="I530" s="303" t="str">
        <f>IF(H530="","",VLOOKUP(H530,MP!$A$3:$G$801,2,FALSE))</f>
        <v xml:space="preserve">SABONETE DE VITAMINA C </v>
      </c>
      <c r="J530" s="304" t="str">
        <f>IF(H530="","",VLOOKUP(H530,MP!$A$3:$G$801,7,FALSE))</f>
        <v>ML</v>
      </c>
      <c r="K530" s="305">
        <v>2</v>
      </c>
      <c r="L530" s="306">
        <f>IF(H530="","",VLOOKUP(H530,MP!$A$3:$G$801,6,FALSE)*K530)</f>
        <v>0.8833333333333333</v>
      </c>
    </row>
    <row r="531" spans="1:12" s="117" customFormat="1" ht="21" x14ac:dyDescent="0.25">
      <c r="A531" s="170"/>
      <c r="B531" s="178"/>
      <c r="C531" s="175" t="str">
        <f>IF(B531="","",VLOOKUP(B531,MP!$A$3:$G$801,2,FALSE))</f>
        <v/>
      </c>
      <c r="D531" s="176" t="str">
        <f>IF(B531="","",VLOOKUP(B531,MP!$A$3:$G$801,7,FALSE))</f>
        <v/>
      </c>
      <c r="E531" s="180"/>
      <c r="F531" s="181" t="str">
        <f>IF(B531="","",VLOOKUP(B531,MP!$A$3:$G$801,6,FALSE)*E531)</f>
        <v/>
      </c>
      <c r="G531" s="120"/>
      <c r="H531" s="178"/>
      <c r="I531" s="175" t="str">
        <f>IF(H531="","",VLOOKUP(H531,MP!$A$3:$G$801,2,FALSE))</f>
        <v/>
      </c>
      <c r="J531" s="176" t="str">
        <f>IF(H531="","",VLOOKUP(H531,MP!$A$3:$G$801,7,FALSE))</f>
        <v/>
      </c>
      <c r="K531" s="180"/>
      <c r="L531" s="181" t="str">
        <f>IF(H531="","",VLOOKUP(H531,MP!$A$3:$G$801,6,FALSE)*K531)</f>
        <v/>
      </c>
    </row>
    <row r="532" spans="1:12" s="117" customFormat="1" ht="21" x14ac:dyDescent="0.25">
      <c r="A532" s="170"/>
      <c r="B532" s="179"/>
      <c r="C532" s="175" t="str">
        <f>IF(B532="","",VLOOKUP(B532,MP!$A$3:$G$801,2,FALSE))</f>
        <v/>
      </c>
      <c r="D532" s="176" t="str">
        <f>IF(B532="","",VLOOKUP(B532,MP!$A$3:$G$801,7,FALSE))</f>
        <v/>
      </c>
      <c r="E532" s="180"/>
      <c r="F532" s="181" t="str">
        <f>IF(B532="","",VLOOKUP(B532,MP!$A$3:$G$801,6,FALSE)*E532)</f>
        <v/>
      </c>
      <c r="G532" s="120"/>
      <c r="H532" s="179"/>
      <c r="I532" s="175" t="str">
        <f>IF(H532="","",VLOOKUP(H532,MP!$A$3:$G$801,2,FALSE))</f>
        <v/>
      </c>
      <c r="J532" s="176" t="str">
        <f>IF(H532="","",VLOOKUP(H532,MP!$A$3:$G$801,7,FALSE))</f>
        <v/>
      </c>
      <c r="K532" s="180"/>
      <c r="L532" s="181" t="str">
        <f>IF(H532="","",VLOOKUP(H532,MP!$A$3:$G$801,6,FALSE)*K532)</f>
        <v/>
      </c>
    </row>
    <row r="533" spans="1:12" s="117" customFormat="1" ht="21" x14ac:dyDescent="0.25">
      <c r="A533" s="170"/>
      <c r="B533" s="179"/>
      <c r="C533" s="175" t="str">
        <f>IF(B533="","",VLOOKUP(B533,MP!$A$3:$G$801,2,FALSE))</f>
        <v/>
      </c>
      <c r="D533" s="176" t="str">
        <f>IF(B533="","",VLOOKUP(B533,MP!$A$3:$G$801,7,FALSE))</f>
        <v/>
      </c>
      <c r="E533" s="180"/>
      <c r="F533" s="181" t="str">
        <f>IF(B533="","",VLOOKUP(B533,MP!$A$3:$G$801,6,FALSE)*E533)</f>
        <v/>
      </c>
      <c r="G533" s="120"/>
      <c r="H533" s="179"/>
      <c r="I533" s="175" t="str">
        <f>IF(H533="","",VLOOKUP(H533,MP!$A$3:$G$801,2,FALSE))</f>
        <v/>
      </c>
      <c r="J533" s="176" t="str">
        <f>IF(H533="","",VLOOKUP(H533,MP!$A$3:$G$801,7,FALSE))</f>
        <v/>
      </c>
      <c r="K533" s="180"/>
      <c r="L533" s="181" t="str">
        <f>IF(H533="","",VLOOKUP(H533,MP!$A$3:$G$801,6,FALSE)*K533)</f>
        <v/>
      </c>
    </row>
    <row r="534" spans="1:12" s="117" customFormat="1" ht="21" x14ac:dyDescent="0.25">
      <c r="A534" s="170"/>
      <c r="B534" s="179"/>
      <c r="C534" s="175" t="str">
        <f>IF(B534="","",VLOOKUP(B534,MP!$A$3:$G$801,2,FALSE))</f>
        <v/>
      </c>
      <c r="D534" s="176" t="str">
        <f>IF(B534="","",VLOOKUP(B534,MP!$A$3:$G$801,7,FALSE))</f>
        <v/>
      </c>
      <c r="E534" s="180"/>
      <c r="F534" s="181" t="str">
        <f>IF(B534="","",VLOOKUP(B534,MP!$A$3:$G$801,6,FALSE)*E534)</f>
        <v/>
      </c>
      <c r="G534" s="120"/>
      <c r="H534" s="179"/>
      <c r="I534" s="175" t="str">
        <f>IF(H534="","",VLOOKUP(H534,MP!$A$3:$G$801,2,FALSE))</f>
        <v/>
      </c>
      <c r="J534" s="176" t="str">
        <f>IF(H534="","",VLOOKUP(H534,MP!$A$3:$G$801,7,FALSE))</f>
        <v/>
      </c>
      <c r="K534" s="180"/>
      <c r="L534" s="181" t="str">
        <f>IF(H534="","",VLOOKUP(H534,MP!$A$3:$G$801,6,FALSE)*K534)</f>
        <v/>
      </c>
    </row>
    <row r="535" spans="1:12" s="117" customFormat="1" ht="21" x14ac:dyDescent="0.25">
      <c r="A535" s="170"/>
      <c r="B535" s="179"/>
      <c r="C535" s="175" t="str">
        <f>IF(B535="","",VLOOKUP(B535,MP!$A$3:$G$801,2,FALSE))</f>
        <v/>
      </c>
      <c r="D535" s="176" t="str">
        <f>IF(B535="","",VLOOKUP(B535,MP!$A$3:$G$801,7,FALSE))</f>
        <v/>
      </c>
      <c r="E535" s="180"/>
      <c r="F535" s="181" t="str">
        <f>IF(B535="","",VLOOKUP(B535,MP!$A$3:$G$801,6,FALSE)*E535)</f>
        <v/>
      </c>
      <c r="G535" s="120"/>
      <c r="H535" s="179"/>
      <c r="I535" s="175" t="str">
        <f>IF(H535="","",VLOOKUP(H535,MP!$A$3:$G$801,2,FALSE))</f>
        <v/>
      </c>
      <c r="J535" s="176" t="str">
        <f>IF(H535="","",VLOOKUP(H535,MP!$A$3:$G$801,7,FALSE))</f>
        <v/>
      </c>
      <c r="K535" s="180"/>
      <c r="L535" s="181" t="str">
        <f>IF(H535="","",VLOOKUP(H535,MP!$A$3:$G$801,6,FALSE)*K535)</f>
        <v/>
      </c>
    </row>
    <row r="536" spans="1:12" s="117" customFormat="1" ht="21" x14ac:dyDescent="0.3">
      <c r="A536" s="170"/>
      <c r="B536" s="321" t="s">
        <v>58</v>
      </c>
      <c r="C536" s="322"/>
      <c r="D536" s="322"/>
      <c r="E536" s="323"/>
      <c r="F536" s="183">
        <f>SUM(F521:F535)</f>
        <v>89.195000000000007</v>
      </c>
      <c r="G536" s="120"/>
      <c r="H536" s="321" t="s">
        <v>58</v>
      </c>
      <c r="I536" s="322"/>
      <c r="J536" s="322"/>
      <c r="K536" s="323"/>
      <c r="L536" s="183">
        <f>SUM(L521:L535)</f>
        <v>32.222333333333339</v>
      </c>
    </row>
    <row r="537" spans="1:12" s="117" customFormat="1" ht="21" x14ac:dyDescent="0.25">
      <c r="A537" s="170"/>
      <c r="B537" s="172" t="s">
        <v>64</v>
      </c>
      <c r="C537" s="173" t="s">
        <v>149</v>
      </c>
      <c r="D537" s="173" t="s">
        <v>89</v>
      </c>
      <c r="E537" s="173" t="s">
        <v>150</v>
      </c>
      <c r="F537" s="174" t="s">
        <v>56</v>
      </c>
      <c r="G537" s="120"/>
      <c r="H537" s="172" t="s">
        <v>64</v>
      </c>
      <c r="I537" s="173" t="s">
        <v>149</v>
      </c>
      <c r="J537" s="173" t="s">
        <v>89</v>
      </c>
      <c r="K537" s="173" t="s">
        <v>150</v>
      </c>
      <c r="L537" s="174" t="s">
        <v>56</v>
      </c>
    </row>
    <row r="538" spans="1:12" s="117" customFormat="1" ht="21" x14ac:dyDescent="0.25">
      <c r="A538" s="170"/>
      <c r="B538" s="179"/>
      <c r="C538" s="175" t="str">
        <f>IF(B538="","",VLOOKUP(B538,EQUIPAMENTOS!$B$11:$G$98,2,FALSE))</f>
        <v/>
      </c>
      <c r="D538" s="182" t="str">
        <f>IF(B538="","",VLOOKUP(B538,EQUIPAMENTOS!$B$11:$G$98,6,FALSE))</f>
        <v/>
      </c>
      <c r="E538" s="180"/>
      <c r="F538" s="181" t="str">
        <f>IF(B538="","",VLOOKUP(B538,EQUIPAMENTOS!$B$11:$G$98,6,FALSE)*E538)</f>
        <v/>
      </c>
      <c r="G538" s="120"/>
      <c r="H538" s="179"/>
      <c r="I538" s="175" t="str">
        <f>IF(H538="","",VLOOKUP(H538,EQUIPAMENTOS!$B$11:$G$98,2,FALSE))</f>
        <v/>
      </c>
      <c r="J538" s="182" t="str">
        <f>IF(H538="","",VLOOKUP(H538,EQUIPAMENTOS!$B$11:$G$98,6,FALSE))</f>
        <v/>
      </c>
      <c r="K538" s="180"/>
      <c r="L538" s="181" t="str">
        <f>IF(H538="","",VLOOKUP(H538,EQUIPAMENTOS!$B$11:$G$98,6,FALSE)*K538)</f>
        <v/>
      </c>
    </row>
    <row r="539" spans="1:12" s="117" customFormat="1" ht="21" x14ac:dyDescent="0.25">
      <c r="A539" s="170"/>
      <c r="B539" s="179"/>
      <c r="C539" s="175" t="str">
        <f>IF(B539="","",VLOOKUP(B539,EQUIPAMENTOS!$B$11:$G$98,2,FALSE))</f>
        <v/>
      </c>
      <c r="D539" s="182" t="str">
        <f>IF(B539="","",VLOOKUP(B539,EQUIPAMENTOS!$B$11:$G$98,6,FALSE))</f>
        <v/>
      </c>
      <c r="E539" s="180"/>
      <c r="F539" s="181" t="str">
        <f>IF(B539="","",VLOOKUP(B539,EQUIPAMENTOS!$B$11:$G$98,6,FALSE)*E539)</f>
        <v/>
      </c>
      <c r="G539" s="120"/>
      <c r="H539" s="179"/>
      <c r="I539" s="175" t="str">
        <f>IF(H539="","",VLOOKUP(H539,EQUIPAMENTOS!$B$11:$G$98,2,FALSE))</f>
        <v/>
      </c>
      <c r="J539" s="182" t="str">
        <f>IF(H539="","",VLOOKUP(H539,EQUIPAMENTOS!$B$11:$G$98,6,FALSE))</f>
        <v/>
      </c>
      <c r="K539" s="180"/>
      <c r="L539" s="181" t="str">
        <f>IF(H539="","",VLOOKUP(H539,EQUIPAMENTOS!$B$11:$G$98,6,FALSE)*K539)</f>
        <v/>
      </c>
    </row>
    <row r="540" spans="1:12" s="117" customFormat="1" ht="21" x14ac:dyDescent="0.25">
      <c r="A540" s="170"/>
      <c r="B540" s="179"/>
      <c r="C540" s="175" t="str">
        <f>IF(B540="","",VLOOKUP(B540,EQUIPAMENTOS!$B$11:$G$98,2,FALSE))</f>
        <v/>
      </c>
      <c r="D540" s="182" t="str">
        <f>IF(B540="","",VLOOKUP(B540,EQUIPAMENTOS!$B$11:$G$98,6,FALSE))</f>
        <v/>
      </c>
      <c r="E540" s="180"/>
      <c r="F540" s="181" t="str">
        <f>IF(B540="","",VLOOKUP(B540,EQUIPAMENTOS!$B$11:$G$98,6,FALSE)*E540)</f>
        <v/>
      </c>
      <c r="G540" s="120"/>
      <c r="H540" s="179"/>
      <c r="I540" s="175" t="str">
        <f>IF(H540="","",VLOOKUP(H540,EQUIPAMENTOS!$B$11:$G$98,2,FALSE))</f>
        <v/>
      </c>
      <c r="J540" s="182" t="str">
        <f>IF(H540="","",VLOOKUP(H540,EQUIPAMENTOS!$B$11:$G$98,6,FALSE))</f>
        <v/>
      </c>
      <c r="K540" s="180"/>
      <c r="L540" s="181" t="str">
        <f>IF(H540="","",VLOOKUP(H540,EQUIPAMENTOS!$B$11:$G$98,6,FALSE)*K540)</f>
        <v/>
      </c>
    </row>
    <row r="541" spans="1:12" s="117" customFormat="1" ht="21" x14ac:dyDescent="0.25">
      <c r="A541" s="170"/>
      <c r="B541" s="179"/>
      <c r="C541" s="175" t="str">
        <f>IF(B541="","",VLOOKUP(B541,EQUIPAMENTOS!$B$11:$G$98,2,FALSE))</f>
        <v/>
      </c>
      <c r="D541" s="182" t="str">
        <f>IF(B541="","",VLOOKUP(B541,EQUIPAMENTOS!$B$11:$G$98,6,FALSE))</f>
        <v/>
      </c>
      <c r="E541" s="180"/>
      <c r="F541" s="181" t="str">
        <f>IF(B541="","",VLOOKUP(B541,EQUIPAMENTOS!$B$11:$G$98,6,FALSE)*E541)</f>
        <v/>
      </c>
      <c r="G541" s="120"/>
      <c r="H541" s="179"/>
      <c r="I541" s="175" t="str">
        <f>IF(H541="","",VLOOKUP(H541,EQUIPAMENTOS!$B$11:$G$98,2,FALSE))</f>
        <v/>
      </c>
      <c r="J541" s="182" t="str">
        <f>IF(H541="","",VLOOKUP(H541,EQUIPAMENTOS!$B$11:$G$98,6,FALSE))</f>
        <v/>
      </c>
      <c r="K541" s="180"/>
      <c r="L541" s="181" t="str">
        <f>IF(H541="","",VLOOKUP(H541,EQUIPAMENTOS!$B$11:$G$98,6,FALSE)*K541)</f>
        <v/>
      </c>
    </row>
    <row r="542" spans="1:12" s="117" customFormat="1" ht="21" x14ac:dyDescent="0.25">
      <c r="A542" s="170"/>
      <c r="B542" s="179"/>
      <c r="C542" s="175" t="str">
        <f>IF(B542="","",VLOOKUP(B542,EQUIPAMENTOS!$B$11:$G$98,2,FALSE))</f>
        <v/>
      </c>
      <c r="D542" s="182" t="str">
        <f>IF(B542="","",VLOOKUP(B542,EQUIPAMENTOS!$B$11:$G$98,6,FALSE))</f>
        <v/>
      </c>
      <c r="E542" s="180"/>
      <c r="F542" s="181" t="str">
        <f>IF(B542="","",VLOOKUP(B542,EQUIPAMENTOS!$B$11:$G$98,6,FALSE)*E542)</f>
        <v/>
      </c>
      <c r="G542" s="120"/>
      <c r="H542" s="179"/>
      <c r="I542" s="175" t="str">
        <f>IF(H542="","",VLOOKUP(H542,EQUIPAMENTOS!$B$11:$G$98,2,FALSE))</f>
        <v/>
      </c>
      <c r="J542" s="182" t="str">
        <f>IF(H542="","",VLOOKUP(H542,EQUIPAMENTOS!$B$11:$G$98,6,FALSE))</f>
        <v/>
      </c>
      <c r="K542" s="180"/>
      <c r="L542" s="181" t="str">
        <f>IF(H542="","",VLOOKUP(H542,EQUIPAMENTOS!$B$11:$G$98,6,FALSE)*K542)</f>
        <v/>
      </c>
    </row>
    <row r="543" spans="1:12" s="117" customFormat="1" ht="21" x14ac:dyDescent="0.25">
      <c r="A543" s="170"/>
      <c r="B543" s="179"/>
      <c r="C543" s="175" t="str">
        <f>IF(B543="","",VLOOKUP(B543,EQUIPAMENTOS!$B$11:$G$98,2,FALSE))</f>
        <v/>
      </c>
      <c r="D543" s="182" t="str">
        <f>IF(B543="","",VLOOKUP(B543,EQUIPAMENTOS!$B$11:$G$98,6,FALSE))</f>
        <v/>
      </c>
      <c r="E543" s="180"/>
      <c r="F543" s="181" t="str">
        <f>IF(B543="","",VLOOKUP(B543,EQUIPAMENTOS!$B$11:$G$98,6,FALSE)*E543)</f>
        <v/>
      </c>
      <c r="G543" s="120"/>
      <c r="H543" s="179"/>
      <c r="I543" s="175" t="str">
        <f>IF(H543="","",VLOOKUP(H543,EQUIPAMENTOS!$B$11:$G$98,2,FALSE))</f>
        <v/>
      </c>
      <c r="J543" s="182" t="str">
        <f>IF(H543="","",VLOOKUP(H543,EQUIPAMENTOS!$B$11:$G$98,6,FALSE))</f>
        <v/>
      </c>
      <c r="K543" s="180"/>
      <c r="L543" s="181" t="str">
        <f>IF(H543="","",VLOOKUP(H543,EQUIPAMENTOS!$B$11:$G$98,6,FALSE)*K543)</f>
        <v/>
      </c>
    </row>
    <row r="544" spans="1:12" s="117" customFormat="1" ht="21" x14ac:dyDescent="0.25">
      <c r="A544" s="170"/>
      <c r="B544" s="179"/>
      <c r="C544" s="175" t="str">
        <f>IF(B544="","",VLOOKUP(B544,EQUIPAMENTOS!$B$11:$G$98,2,FALSE))</f>
        <v/>
      </c>
      <c r="D544" s="182" t="str">
        <f>IF(B544="","",VLOOKUP(B544,EQUIPAMENTOS!$B$11:$G$98,6,FALSE))</f>
        <v/>
      </c>
      <c r="E544" s="180"/>
      <c r="F544" s="181" t="str">
        <f>IF(B544="","",VLOOKUP(B544,EQUIPAMENTOS!$B$11:$G$98,6,FALSE)*E544)</f>
        <v/>
      </c>
      <c r="G544" s="120"/>
      <c r="H544" s="179"/>
      <c r="I544" s="175" t="str">
        <f>IF(H544="","",VLOOKUP(H544,EQUIPAMENTOS!$B$11:$G$98,2,FALSE))</f>
        <v/>
      </c>
      <c r="J544" s="182" t="str">
        <f>IF(H544="","",VLOOKUP(H544,EQUIPAMENTOS!$B$11:$G$98,6,FALSE))</f>
        <v/>
      </c>
      <c r="K544" s="180"/>
      <c r="L544" s="181" t="str">
        <f>IF(H544="","",VLOOKUP(H544,EQUIPAMENTOS!$B$11:$G$98,6,FALSE)*K544)</f>
        <v/>
      </c>
    </row>
    <row r="545" spans="1:12" s="117" customFormat="1" ht="21" x14ac:dyDescent="0.3">
      <c r="A545" s="170"/>
      <c r="B545" s="321" t="s">
        <v>80</v>
      </c>
      <c r="C545" s="322"/>
      <c r="D545" s="322"/>
      <c r="E545" s="323"/>
      <c r="F545" s="118">
        <f>SUM(F538:F544)</f>
        <v>0</v>
      </c>
      <c r="G545" s="120"/>
      <c r="H545" s="321" t="s">
        <v>80</v>
      </c>
      <c r="I545" s="322"/>
      <c r="J545" s="322"/>
      <c r="K545" s="323"/>
      <c r="L545" s="118">
        <f>SUM(L538:L544)</f>
        <v>0</v>
      </c>
    </row>
    <row r="546" spans="1:12" s="117" customFormat="1" ht="21.75" thickBot="1" x14ac:dyDescent="0.35">
      <c r="A546" s="170"/>
      <c r="B546" s="318" t="s">
        <v>57</v>
      </c>
      <c r="C546" s="319"/>
      <c r="D546" s="319"/>
      <c r="E546" s="320"/>
      <c r="F546" s="119">
        <f>+F536+F545</f>
        <v>89.195000000000007</v>
      </c>
      <c r="G546" s="120"/>
      <c r="H546" s="318" t="s">
        <v>57</v>
      </c>
      <c r="I546" s="319"/>
      <c r="J546" s="319"/>
      <c r="K546" s="320"/>
      <c r="L546" s="119">
        <f>+L536+L545</f>
        <v>32.222333333333339</v>
      </c>
    </row>
    <row r="547" spans="1:12" s="117" customFormat="1" ht="21" x14ac:dyDescent="0.25">
      <c r="A547" s="170"/>
      <c r="G547" s="120"/>
    </row>
    <row r="548" spans="1:12" s="117" customFormat="1" ht="21.75" thickBot="1" x14ac:dyDescent="0.3">
      <c r="A548" s="170"/>
      <c r="G548" s="120"/>
    </row>
    <row r="549" spans="1:12" s="117" customFormat="1" ht="21.75" thickBot="1" x14ac:dyDescent="0.3">
      <c r="A549" s="170">
        <v>29</v>
      </c>
      <c r="B549" s="324" t="s">
        <v>356</v>
      </c>
      <c r="C549" s="325"/>
      <c r="D549" s="325"/>
      <c r="E549" s="325"/>
      <c r="F549" s="326"/>
      <c r="G549" s="120"/>
      <c r="H549" s="324" t="s">
        <v>358</v>
      </c>
      <c r="I549" s="325"/>
      <c r="J549" s="325"/>
      <c r="K549" s="325"/>
      <c r="L549" s="326"/>
    </row>
    <row r="550" spans="1:12" s="117" customFormat="1" ht="21" x14ac:dyDescent="0.25">
      <c r="A550" s="170"/>
      <c r="B550" s="172" t="s">
        <v>64</v>
      </c>
      <c r="C550" s="173" t="s">
        <v>148</v>
      </c>
      <c r="D550" s="172" t="s">
        <v>49</v>
      </c>
      <c r="E550" s="172" t="s">
        <v>53</v>
      </c>
      <c r="F550" s="174" t="s">
        <v>56</v>
      </c>
      <c r="G550" s="120"/>
      <c r="H550" s="172" t="s">
        <v>64</v>
      </c>
      <c r="I550" s="173" t="s">
        <v>148</v>
      </c>
      <c r="J550" s="172" t="s">
        <v>49</v>
      </c>
      <c r="K550" s="172" t="s">
        <v>53</v>
      </c>
      <c r="L550" s="174" t="s">
        <v>56</v>
      </c>
    </row>
    <row r="551" spans="1:12" s="117" customFormat="1" ht="21" x14ac:dyDescent="0.25">
      <c r="A551" s="170"/>
      <c r="B551" s="177">
        <v>6</v>
      </c>
      <c r="C551" s="303" t="str">
        <f>IF(B551="","",VLOOKUP(B551,MP!$A$3:$G$801,2,FALSE))</f>
        <v xml:space="preserve">AGUA MICELAR </v>
      </c>
      <c r="D551" s="304" t="str">
        <f>IF(B551="","",VLOOKUP(B551,MP!$A$3:$G$801,7,FALSE))</f>
        <v>ML</v>
      </c>
      <c r="E551" s="305">
        <v>2</v>
      </c>
      <c r="F551" s="306">
        <f>IF(B551="","",VLOOKUP(B551,MP!$A$3:$G$801,6,FALSE)*E551)</f>
        <v>0.11900000000000001</v>
      </c>
      <c r="G551" s="120"/>
      <c r="H551" s="307">
        <v>6</v>
      </c>
      <c r="I551" s="303" t="str">
        <f>IF(H551="","",VLOOKUP(H551,MP!$A$3:$G$801,2,FALSE))</f>
        <v xml:space="preserve">AGUA MICELAR </v>
      </c>
      <c r="J551" s="304" t="str">
        <f>IF(H551="","",VLOOKUP(H551,MP!$A$3:$G$801,7,FALSE))</f>
        <v>ML</v>
      </c>
      <c r="K551" s="305">
        <v>2</v>
      </c>
      <c r="L551" s="306">
        <f>IF(H551="","",VLOOKUP(H551,MP!$A$3:$G$801,6,FALSE)*K551)</f>
        <v>0.11900000000000001</v>
      </c>
    </row>
    <row r="552" spans="1:12" s="117" customFormat="1" ht="21" x14ac:dyDescent="0.25">
      <c r="A552" s="170"/>
      <c r="B552" s="178">
        <v>35</v>
      </c>
      <c r="C552" s="303" t="str">
        <f>IF(B552="","",VLOOKUP(B552,MP!$A$3:$G$801,2,FALSE))</f>
        <v>KIT GLYCOLIC ACTIVE ( BAMBU BRASIL, BIO-CLEANSER10%, GLYCOLIC MASK E BIO -PEELING)</v>
      </c>
      <c r="D552" s="304" t="str">
        <f>IF(B552="","",VLOOKUP(B552,MP!$A$3:$G$801,7,FALSE))</f>
        <v>GRAMAS</v>
      </c>
      <c r="E552" s="305">
        <v>6</v>
      </c>
      <c r="F552" s="306">
        <f>IF(B552="","",VLOOKUP(B552,MP!$A$3:$G$801,6,FALSE)*E552)</f>
        <v>2.6666666666666665</v>
      </c>
      <c r="G552" s="120"/>
      <c r="H552" s="308">
        <v>35</v>
      </c>
      <c r="I552" s="303" t="str">
        <f>IF(H552="","",VLOOKUP(H552,MP!$A$3:$G$801,2,FALSE))</f>
        <v>KIT GLYCOLIC ACTIVE ( BAMBU BRASIL, BIO-CLEANSER10%, GLYCOLIC MASK E BIO -PEELING)</v>
      </c>
      <c r="J552" s="304" t="str">
        <f>IF(H552="","",VLOOKUP(H552,MP!$A$3:$G$801,7,FALSE))</f>
        <v>GRAMAS</v>
      </c>
      <c r="K552" s="305">
        <v>6</v>
      </c>
      <c r="L552" s="306">
        <f>IF(H552="","",VLOOKUP(H552,MP!$A$3:$G$801,6,FALSE)*K552)</f>
        <v>2.6666666666666665</v>
      </c>
    </row>
    <row r="553" spans="1:12" s="117" customFormat="1" ht="21" x14ac:dyDescent="0.25">
      <c r="A553" s="170"/>
      <c r="B553" s="178">
        <v>37</v>
      </c>
      <c r="C553" s="303" t="str">
        <f>IF(B553="","",VLOOKUP(B553,MP!$A$3:$G$801,2,FALSE))</f>
        <v xml:space="preserve">KIT PERFECT PEEL - TECNOLOGIA  DRONE </v>
      </c>
      <c r="D553" s="304" t="str">
        <f>IF(B553="","",VLOOKUP(B553,MP!$A$3:$G$801,7,FALSE))</f>
        <v>ML</v>
      </c>
      <c r="E553" s="305">
        <v>4</v>
      </c>
      <c r="F553" s="306">
        <f>IF(B553="","",VLOOKUP(B553,MP!$A$3:$G$801,6,FALSE)*E553)</f>
        <v>18.3</v>
      </c>
      <c r="G553" s="120"/>
      <c r="H553" s="308">
        <v>5</v>
      </c>
      <c r="I553" s="303" t="str">
        <f>IF(H553="","",VLOOKUP(H553,MP!$A$3:$G$801,2,FALSE))</f>
        <v xml:space="preserve">CLOREXIDINA </v>
      </c>
      <c r="J553" s="304" t="str">
        <f>IF(H553="","",VLOOKUP(H553,MP!$A$3:$G$801,7,FALSE))</f>
        <v>ML</v>
      </c>
      <c r="K553" s="305">
        <v>6</v>
      </c>
      <c r="L553" s="306">
        <f>IF(H553="","",VLOOKUP(H553,MP!$A$3:$G$801,6,FALSE)*K553)</f>
        <v>0.22499999999999998</v>
      </c>
    </row>
    <row r="554" spans="1:12" s="117" customFormat="1" ht="21" x14ac:dyDescent="0.25">
      <c r="A554" s="170"/>
      <c r="B554" s="178">
        <v>40</v>
      </c>
      <c r="C554" s="303" t="str">
        <f>IF(B554="","",VLOOKUP(B554,MP!$A$3:$G$801,2,FALSE))</f>
        <v>SABONETE  BIO - CLEANSER GLYCOLIC 10%</v>
      </c>
      <c r="D554" s="304" t="str">
        <f>IF(B554="","",VLOOKUP(B554,MP!$A$3:$G$801,7,FALSE))</f>
        <v>ML</v>
      </c>
      <c r="E554" s="305">
        <v>1</v>
      </c>
      <c r="F554" s="306">
        <f>IF(B554="","",VLOOKUP(B554,MP!$A$3:$G$801,6,FALSE)*E554)</f>
        <v>0.26666666666666666</v>
      </c>
      <c r="G554" s="120"/>
      <c r="H554" s="308">
        <v>1</v>
      </c>
      <c r="I554" s="303" t="str">
        <f>IF(H554="","",VLOOKUP(H554,MP!$A$3:$G$801,2,FALSE))</f>
        <v>GAZE</v>
      </c>
      <c r="J554" s="304" t="str">
        <f>IF(H554="","",VLOOKUP(H554,MP!$A$3:$G$801,7,FALSE))</f>
        <v>UNID</v>
      </c>
      <c r="K554" s="305">
        <v>10</v>
      </c>
      <c r="L554" s="306">
        <f>IF(H554="","",VLOOKUP(H554,MP!$A$3:$G$801,6,FALSE)*K554)</f>
        <v>0.67</v>
      </c>
    </row>
    <row r="555" spans="1:12" s="117" customFormat="1" ht="21" x14ac:dyDescent="0.25">
      <c r="A555" s="170"/>
      <c r="B555" s="178">
        <v>1</v>
      </c>
      <c r="C555" s="303" t="str">
        <f>IF(B555="","",VLOOKUP(B555,MP!$A$3:$G$801,2,FALSE))</f>
        <v>GAZE</v>
      </c>
      <c r="D555" s="304" t="str">
        <f>IF(B555="","",VLOOKUP(B555,MP!$A$3:$G$801,7,FALSE))</f>
        <v>UNID</v>
      </c>
      <c r="E555" s="305">
        <v>10</v>
      </c>
      <c r="F555" s="306">
        <f>IF(B555="","",VLOOKUP(B555,MP!$A$3:$G$801,6,FALSE)*E555)</f>
        <v>0.67</v>
      </c>
      <c r="G555" s="120"/>
      <c r="H555" s="308">
        <v>7</v>
      </c>
      <c r="I555" s="303" t="str">
        <f>IF(H555="","",VLOOKUP(H555,MP!$A$3:$G$801,2,FALSE))</f>
        <v xml:space="preserve">TOUCA </v>
      </c>
      <c r="J555" s="304" t="str">
        <f>IF(H555="","",VLOOKUP(H555,MP!$A$3:$G$801,7,FALSE))</f>
        <v>UNID</v>
      </c>
      <c r="K555" s="305">
        <v>2</v>
      </c>
      <c r="L555" s="306">
        <f>IF(H555="","",VLOOKUP(H555,MP!$A$3:$G$801,6,FALSE)*K555)</f>
        <v>0.15</v>
      </c>
    </row>
    <row r="556" spans="1:12" s="117" customFormat="1" ht="21" x14ac:dyDescent="0.25">
      <c r="A556" s="170"/>
      <c r="B556" s="178">
        <v>7</v>
      </c>
      <c r="C556" s="303" t="str">
        <f>IF(B556="","",VLOOKUP(B556,MP!$A$3:$G$801,2,FALSE))</f>
        <v xml:space="preserve">TOUCA </v>
      </c>
      <c r="D556" s="304" t="str">
        <f>IF(B556="","",VLOOKUP(B556,MP!$A$3:$G$801,7,FALSE))</f>
        <v>UNID</v>
      </c>
      <c r="E556" s="305">
        <v>1</v>
      </c>
      <c r="F556" s="306">
        <f>IF(B556="","",VLOOKUP(B556,MP!$A$3:$G$801,6,FALSE)*E556)</f>
        <v>7.4999999999999997E-2</v>
      </c>
      <c r="G556" s="120"/>
      <c r="H556" s="308">
        <v>8</v>
      </c>
      <c r="I556" s="303" t="str">
        <f>IF(H556="","",VLOOKUP(H556,MP!$A$3:$G$801,2,FALSE))</f>
        <v xml:space="preserve">LUVA </v>
      </c>
      <c r="J556" s="304" t="str">
        <f>IF(H556="","",VLOOKUP(H556,MP!$A$3:$G$801,7,FALSE))</f>
        <v>UNID</v>
      </c>
      <c r="K556" s="305">
        <v>2</v>
      </c>
      <c r="L556" s="306">
        <f>IF(H556="","",VLOOKUP(H556,MP!$A$3:$G$801,6,FALSE)*K556)</f>
        <v>0.48</v>
      </c>
    </row>
    <row r="557" spans="1:12" s="117" customFormat="1" ht="21" x14ac:dyDescent="0.25">
      <c r="A557" s="170"/>
      <c r="B557" s="178">
        <v>8</v>
      </c>
      <c r="C557" s="303" t="str">
        <f>IF(B557="","",VLOOKUP(B557,MP!$A$3:$G$801,2,FALSE))</f>
        <v xml:space="preserve">LUVA </v>
      </c>
      <c r="D557" s="304" t="str">
        <f>IF(B557="","",VLOOKUP(B557,MP!$A$3:$G$801,7,FALSE))</f>
        <v>UNID</v>
      </c>
      <c r="E557" s="305">
        <v>2</v>
      </c>
      <c r="F557" s="306">
        <f>IF(B557="","",VLOOKUP(B557,MP!$A$3:$G$801,6,FALSE)*E557)</f>
        <v>0.48</v>
      </c>
      <c r="G557" s="120"/>
      <c r="H557" s="308">
        <v>9</v>
      </c>
      <c r="I557" s="303" t="str">
        <f>IF(H557="","",VLOOKUP(H557,MP!$A$3:$G$801,2,FALSE))</f>
        <v>MÁSCARA</v>
      </c>
      <c r="J557" s="304" t="str">
        <f>IF(H557="","",VLOOKUP(H557,MP!$A$3:$G$801,7,FALSE))</f>
        <v>UNID</v>
      </c>
      <c r="K557" s="305">
        <v>1</v>
      </c>
      <c r="L557" s="306">
        <f>IF(H557="","",VLOOKUP(H557,MP!$A$3:$G$801,6,FALSE)*K557)</f>
        <v>0.2</v>
      </c>
    </row>
    <row r="558" spans="1:12" s="117" customFormat="1" ht="21" x14ac:dyDescent="0.25">
      <c r="A558" s="170"/>
      <c r="B558" s="178">
        <v>9</v>
      </c>
      <c r="C558" s="303" t="str">
        <f>IF(B558="","",VLOOKUP(B558,MP!$A$3:$G$801,2,FALSE))</f>
        <v>MÁSCARA</v>
      </c>
      <c r="D558" s="304" t="str">
        <f>IF(B558="","",VLOOKUP(B558,MP!$A$3:$G$801,7,FALSE))</f>
        <v>UNID</v>
      </c>
      <c r="E558" s="305">
        <v>1</v>
      </c>
      <c r="F558" s="306">
        <f>IF(B558="","",VLOOKUP(B558,MP!$A$3:$G$801,6,FALSE)*E558)</f>
        <v>0.2</v>
      </c>
      <c r="G558" s="120"/>
      <c r="H558" s="308">
        <v>20</v>
      </c>
      <c r="I558" s="303" t="str">
        <f>IF(H558="","",VLOOKUP(H558,MP!$A$3:$G$801,2,FALSE))</f>
        <v xml:space="preserve">PAPEL TOALHA </v>
      </c>
      <c r="J558" s="304" t="str">
        <f>IF(H558="","",VLOOKUP(H558,MP!$A$3:$G$801,7,FALSE))</f>
        <v>PCTE</v>
      </c>
      <c r="K558" s="305">
        <v>15</v>
      </c>
      <c r="L558" s="306">
        <f>IF(H558="","",VLOOKUP(H558,MP!$A$3:$G$801,6,FALSE)*K558)</f>
        <v>0.36</v>
      </c>
    </row>
    <row r="559" spans="1:12" s="117" customFormat="1" ht="21" x14ac:dyDescent="0.25">
      <c r="A559" s="170"/>
      <c r="B559" s="178">
        <v>20</v>
      </c>
      <c r="C559" s="303" t="str">
        <f>IF(B559="","",VLOOKUP(B559,MP!$A$3:$G$801,2,FALSE))</f>
        <v xml:space="preserve">PAPEL TOALHA </v>
      </c>
      <c r="D559" s="304" t="str">
        <f>IF(B559="","",VLOOKUP(B559,MP!$A$3:$G$801,7,FALSE))</f>
        <v>PCTE</v>
      </c>
      <c r="E559" s="305">
        <v>1</v>
      </c>
      <c r="F559" s="306">
        <f>IF(B559="","",VLOOKUP(B559,MP!$A$3:$G$801,6,FALSE)*E559)</f>
        <v>2.4E-2</v>
      </c>
      <c r="G559" s="120"/>
      <c r="H559" s="308">
        <v>21</v>
      </c>
      <c r="I559" s="303" t="str">
        <f>IF(H559="","",VLOOKUP(H559,MP!$A$3:$G$801,2,FALSE))</f>
        <v xml:space="preserve">PAPEL LENÇOL </v>
      </c>
      <c r="J559" s="304" t="str">
        <f>IF(H559="","",VLOOKUP(H559,MP!$A$3:$G$801,7,FALSE))</f>
        <v>CM</v>
      </c>
      <c r="K559" s="305">
        <v>200</v>
      </c>
      <c r="L559" s="306">
        <f>IF(H559="","",VLOOKUP(H559,MP!$A$3:$G$801,6,FALSE)*K559)</f>
        <v>0.6</v>
      </c>
    </row>
    <row r="560" spans="1:12" s="117" customFormat="1" ht="21" x14ac:dyDescent="0.25">
      <c r="A560" s="170"/>
      <c r="B560" s="178">
        <v>21</v>
      </c>
      <c r="C560" s="303" t="str">
        <f>IF(B560="","",VLOOKUP(B560,MP!$A$3:$G$801,2,FALSE))</f>
        <v xml:space="preserve">PAPEL LENÇOL </v>
      </c>
      <c r="D560" s="304" t="str">
        <f>IF(B560="","",VLOOKUP(B560,MP!$A$3:$G$801,7,FALSE))</f>
        <v>CM</v>
      </c>
      <c r="E560" s="305">
        <v>200</v>
      </c>
      <c r="F560" s="306">
        <f>IF(B560="","",VLOOKUP(B560,MP!$A$3:$G$801,6,FALSE)*E560)</f>
        <v>0.6</v>
      </c>
      <c r="G560" s="120"/>
      <c r="H560" s="308"/>
      <c r="I560" s="303"/>
      <c r="J560" s="304" t="str">
        <f>IF(H560="","",VLOOKUP(H560,MP!$A$3:$G$801,7,FALSE))</f>
        <v/>
      </c>
      <c r="K560" s="305"/>
      <c r="L560" s="306" t="str">
        <f>IF(H560="","",VLOOKUP(H560,MP!$A$3:$G$801,6,FALSE)*K560)</f>
        <v/>
      </c>
    </row>
    <row r="561" spans="1:12" s="117" customFormat="1" ht="21" x14ac:dyDescent="0.25">
      <c r="A561" s="170"/>
      <c r="B561" s="178">
        <v>5</v>
      </c>
      <c r="C561" s="303" t="str">
        <f>IF(B561="","",VLOOKUP(B561,MP!$A$3:$G$801,2,FALSE))</f>
        <v xml:space="preserve">CLOREXIDINA </v>
      </c>
      <c r="D561" s="304" t="str">
        <f>IF(B561="","",VLOOKUP(B561,MP!$A$3:$G$801,7,FALSE))</f>
        <v>ML</v>
      </c>
      <c r="E561" s="305">
        <v>6</v>
      </c>
      <c r="F561" s="306">
        <f>IF(B561="","",VLOOKUP(B561,MP!$A$3:$G$801,6,FALSE)*E561)</f>
        <v>0.22499999999999998</v>
      </c>
      <c r="G561" s="120"/>
      <c r="H561" s="308">
        <v>39</v>
      </c>
      <c r="I561" s="303" t="str">
        <f>IF(H561="","",VLOOKUP(H561,MP!$A$3:$G$801,2,FALSE))</f>
        <v xml:space="preserve">KIT BIO- MASK COLLECTION </v>
      </c>
      <c r="J561" s="304" t="str">
        <f>IF(H561="","",VLOOKUP(H561,MP!$A$3:$G$801,7,FALSE))</f>
        <v>GRAMAS</v>
      </c>
      <c r="K561" s="305">
        <v>16</v>
      </c>
      <c r="L561" s="306">
        <f>IF(H561="","",VLOOKUP(H561,MP!$A$3:$G$801,6,FALSE)*K561)</f>
        <v>32.780487804878049</v>
      </c>
    </row>
    <row r="562" spans="1:12" s="117" customFormat="1" ht="21" x14ac:dyDescent="0.25">
      <c r="A562" s="170"/>
      <c r="B562" s="179"/>
      <c r="C562" s="175" t="str">
        <f>IF(B562="","",VLOOKUP(B562,MP!$A$3:$G$801,2,FALSE))</f>
        <v/>
      </c>
      <c r="D562" s="176" t="str">
        <f>IF(B562="","",VLOOKUP(B562,MP!$A$3:$G$801,7,FALSE))</f>
        <v/>
      </c>
      <c r="E562" s="180"/>
      <c r="F562" s="181" t="str">
        <f>IF(B562="","",VLOOKUP(B562,MP!$A$3:$G$801,6,FALSE)*E562)</f>
        <v/>
      </c>
      <c r="G562" s="120"/>
      <c r="H562" s="179"/>
      <c r="I562" s="175" t="str">
        <f>IF(H562="","",VLOOKUP(H562,MP!$A$3:$G$801,2,FALSE))</f>
        <v/>
      </c>
      <c r="J562" s="176" t="str">
        <f>IF(H562="","",VLOOKUP(H562,MP!$A$3:$G$801,7,FALSE))</f>
        <v/>
      </c>
      <c r="K562" s="180"/>
      <c r="L562" s="181" t="str">
        <f>IF(H562="","",VLOOKUP(H562,MP!$A$3:$G$801,6,FALSE)*K562)</f>
        <v/>
      </c>
    </row>
    <row r="563" spans="1:12" s="117" customFormat="1" ht="21" x14ac:dyDescent="0.25">
      <c r="A563" s="170"/>
      <c r="B563" s="179"/>
      <c r="C563" s="175" t="str">
        <f>IF(B563="","",VLOOKUP(B563,MP!$A$3:$G$801,2,FALSE))</f>
        <v/>
      </c>
      <c r="D563" s="176" t="str">
        <f>IF(B563="","",VLOOKUP(B563,MP!$A$3:$G$801,7,FALSE))</f>
        <v/>
      </c>
      <c r="E563" s="180"/>
      <c r="F563" s="181" t="str">
        <f>IF(B563="","",VLOOKUP(B563,MP!$A$3:$G$801,6,FALSE)*E563)</f>
        <v/>
      </c>
      <c r="G563" s="120"/>
      <c r="H563" s="179"/>
      <c r="I563" s="175" t="str">
        <f>IF(H563="","",VLOOKUP(H563,MP!$A$3:$G$801,2,FALSE))</f>
        <v/>
      </c>
      <c r="J563" s="176" t="str">
        <f>IF(H563="","",VLOOKUP(H563,MP!$A$3:$G$801,7,FALSE))</f>
        <v/>
      </c>
      <c r="K563" s="180"/>
      <c r="L563" s="181" t="str">
        <f>IF(H563="","",VLOOKUP(H563,MP!$A$3:$G$801,6,FALSE)*K563)</f>
        <v/>
      </c>
    </row>
    <row r="564" spans="1:12" s="117" customFormat="1" ht="21" x14ac:dyDescent="0.25">
      <c r="A564" s="170"/>
      <c r="B564" s="179"/>
      <c r="C564" s="175" t="str">
        <f>IF(B564="","",VLOOKUP(B564,MP!$A$3:$G$801,2,FALSE))</f>
        <v/>
      </c>
      <c r="D564" s="176" t="str">
        <f>IF(B564="","",VLOOKUP(B564,MP!$A$3:$G$801,7,FALSE))</f>
        <v/>
      </c>
      <c r="E564" s="180"/>
      <c r="F564" s="181" t="str">
        <f>IF(B564="","",VLOOKUP(B564,MP!$A$3:$G$801,6,FALSE)*E564)</f>
        <v/>
      </c>
      <c r="G564" s="120"/>
      <c r="H564" s="179"/>
      <c r="I564" s="175" t="str">
        <f>IF(H564="","",VLOOKUP(H564,MP!$A$3:$G$801,2,FALSE))</f>
        <v/>
      </c>
      <c r="J564" s="176" t="str">
        <f>IF(H564="","",VLOOKUP(H564,MP!$A$3:$G$801,7,FALSE))</f>
        <v/>
      </c>
      <c r="K564" s="180"/>
      <c r="L564" s="181" t="str">
        <f>IF(H564="","",VLOOKUP(H564,MP!$A$3:$G$801,6,FALSE)*K564)</f>
        <v/>
      </c>
    </row>
    <row r="565" spans="1:12" s="117" customFormat="1" ht="21" x14ac:dyDescent="0.25">
      <c r="A565" s="170"/>
      <c r="B565" s="179"/>
      <c r="C565" s="175" t="str">
        <f>IF(B565="","",VLOOKUP(B565,MP!$A$3:$G$801,2,FALSE))</f>
        <v/>
      </c>
      <c r="D565" s="176" t="str">
        <f>IF(B565="","",VLOOKUP(B565,MP!$A$3:$G$801,7,FALSE))</f>
        <v/>
      </c>
      <c r="E565" s="180"/>
      <c r="F565" s="181" t="str">
        <f>IF(B565="","",VLOOKUP(B565,MP!$A$3:$G$801,6,FALSE)*E565)</f>
        <v/>
      </c>
      <c r="G565" s="120"/>
      <c r="H565" s="179"/>
      <c r="I565" s="175" t="str">
        <f>IF(H565="","",VLOOKUP(H565,MP!$A$3:$G$801,2,FALSE))</f>
        <v/>
      </c>
      <c r="J565" s="176" t="str">
        <f>IF(H565="","",VLOOKUP(H565,MP!$A$3:$G$801,7,FALSE))</f>
        <v/>
      </c>
      <c r="K565" s="180"/>
      <c r="L565" s="181" t="str">
        <f>IF(H565="","",VLOOKUP(H565,MP!$A$3:$G$801,6,FALSE)*K565)</f>
        <v/>
      </c>
    </row>
    <row r="566" spans="1:12" s="117" customFormat="1" ht="21" x14ac:dyDescent="0.3">
      <c r="A566" s="170"/>
      <c r="B566" s="321" t="s">
        <v>58</v>
      </c>
      <c r="C566" s="322"/>
      <c r="D566" s="322"/>
      <c r="E566" s="323"/>
      <c r="F566" s="183">
        <f>SUM(F551:F565)</f>
        <v>23.626333333333339</v>
      </c>
      <c r="G566" s="120"/>
      <c r="H566" s="321" t="s">
        <v>58</v>
      </c>
      <c r="I566" s="322"/>
      <c r="J566" s="322"/>
      <c r="K566" s="323"/>
      <c r="L566" s="183">
        <f>SUM(L551:L565)</f>
        <v>38.251154471544716</v>
      </c>
    </row>
    <row r="567" spans="1:12" s="117" customFormat="1" ht="21" x14ac:dyDescent="0.25">
      <c r="A567" s="170"/>
      <c r="B567" s="172" t="s">
        <v>64</v>
      </c>
      <c r="C567" s="173" t="s">
        <v>149</v>
      </c>
      <c r="D567" s="173" t="s">
        <v>89</v>
      </c>
      <c r="E567" s="173" t="s">
        <v>150</v>
      </c>
      <c r="F567" s="174" t="s">
        <v>56</v>
      </c>
      <c r="G567" s="120"/>
      <c r="H567" s="172" t="s">
        <v>64</v>
      </c>
      <c r="I567" s="173" t="s">
        <v>149</v>
      </c>
      <c r="J567" s="173" t="s">
        <v>89</v>
      </c>
      <c r="K567" s="173" t="s">
        <v>150</v>
      </c>
      <c r="L567" s="174" t="s">
        <v>56</v>
      </c>
    </row>
    <row r="568" spans="1:12" s="117" customFormat="1" ht="21" x14ac:dyDescent="0.25">
      <c r="A568" s="170"/>
      <c r="B568" s="179"/>
      <c r="C568" s="175" t="str">
        <f>IF(B568="","",VLOOKUP(B568,EQUIPAMENTOS!$B$11:$G$98,2,FALSE))</f>
        <v/>
      </c>
      <c r="D568" s="182" t="str">
        <f>IF(B568="","",VLOOKUP(B568,EQUIPAMENTOS!$B$11:$G$98,6,FALSE))</f>
        <v/>
      </c>
      <c r="E568" s="180"/>
      <c r="F568" s="181" t="str">
        <f>IF(B568="","",VLOOKUP(B568,EQUIPAMENTOS!$B$11:$G$98,6,FALSE)*E568)</f>
        <v/>
      </c>
      <c r="G568" s="120"/>
      <c r="H568" s="179"/>
      <c r="I568" s="175" t="str">
        <f>IF(H568="","",VLOOKUP(H568,EQUIPAMENTOS!$B$11:$G$98,2,FALSE))</f>
        <v/>
      </c>
      <c r="J568" s="182" t="str">
        <f>IF(H568="","",VLOOKUP(H568,EQUIPAMENTOS!$B$11:$G$98,6,FALSE))</f>
        <v/>
      </c>
      <c r="K568" s="180"/>
      <c r="L568" s="181" t="str">
        <f>IF(H568="","",VLOOKUP(H568,EQUIPAMENTOS!$B$11:$G$98,6,FALSE)*K568)</f>
        <v/>
      </c>
    </row>
    <row r="569" spans="1:12" s="117" customFormat="1" ht="21" x14ac:dyDescent="0.25">
      <c r="A569" s="170"/>
      <c r="B569" s="179"/>
      <c r="C569" s="175" t="str">
        <f>IF(B569="","",VLOOKUP(B569,EQUIPAMENTOS!$B$11:$G$98,2,FALSE))</f>
        <v/>
      </c>
      <c r="D569" s="182" t="str">
        <f>IF(B569="","",VLOOKUP(B569,EQUIPAMENTOS!$B$11:$G$98,6,FALSE))</f>
        <v/>
      </c>
      <c r="E569" s="180"/>
      <c r="F569" s="181" t="str">
        <f>IF(B569="","",VLOOKUP(B569,EQUIPAMENTOS!$B$11:$G$98,6,FALSE)*E569)</f>
        <v/>
      </c>
      <c r="G569" s="120"/>
      <c r="H569" s="179"/>
      <c r="I569" s="175" t="str">
        <f>IF(H569="","",VLOOKUP(H569,EQUIPAMENTOS!$B$11:$G$98,2,FALSE))</f>
        <v/>
      </c>
      <c r="J569" s="182" t="str">
        <f>IF(H569="","",VLOOKUP(H569,EQUIPAMENTOS!$B$11:$G$98,6,FALSE))</f>
        <v/>
      </c>
      <c r="K569" s="180"/>
      <c r="L569" s="181" t="str">
        <f>IF(H569="","",VLOOKUP(H569,EQUIPAMENTOS!$B$11:$G$98,6,FALSE)*K569)</f>
        <v/>
      </c>
    </row>
    <row r="570" spans="1:12" s="117" customFormat="1" ht="21" x14ac:dyDescent="0.25">
      <c r="A570" s="170"/>
      <c r="B570" s="179"/>
      <c r="C570" s="175" t="str">
        <f>IF(B570="","",VLOOKUP(B570,EQUIPAMENTOS!$B$11:$G$98,2,FALSE))</f>
        <v/>
      </c>
      <c r="D570" s="182" t="str">
        <f>IF(B570="","",VLOOKUP(B570,EQUIPAMENTOS!$B$11:$G$98,6,FALSE))</f>
        <v/>
      </c>
      <c r="E570" s="180"/>
      <c r="F570" s="181" t="str">
        <f>IF(B570="","",VLOOKUP(B570,EQUIPAMENTOS!$B$11:$G$98,6,FALSE)*E570)</f>
        <v/>
      </c>
      <c r="G570" s="120"/>
      <c r="H570" s="179"/>
      <c r="I570" s="175" t="str">
        <f>IF(H570="","",VLOOKUP(H570,EQUIPAMENTOS!$B$11:$G$98,2,FALSE))</f>
        <v/>
      </c>
      <c r="J570" s="182" t="str">
        <f>IF(H570="","",VLOOKUP(H570,EQUIPAMENTOS!$B$11:$G$98,6,FALSE))</f>
        <v/>
      </c>
      <c r="K570" s="180"/>
      <c r="L570" s="181" t="str">
        <f>IF(H570="","",VLOOKUP(H570,EQUIPAMENTOS!$B$11:$G$98,6,FALSE)*K570)</f>
        <v/>
      </c>
    </row>
    <row r="571" spans="1:12" s="117" customFormat="1" ht="21" x14ac:dyDescent="0.25">
      <c r="A571" s="170"/>
      <c r="B571" s="179"/>
      <c r="C571" s="175" t="str">
        <f>IF(B571="","",VLOOKUP(B571,EQUIPAMENTOS!$B$11:$G$98,2,FALSE))</f>
        <v/>
      </c>
      <c r="D571" s="182" t="str">
        <f>IF(B571="","",VLOOKUP(B571,EQUIPAMENTOS!$B$11:$G$98,6,FALSE))</f>
        <v/>
      </c>
      <c r="E571" s="180"/>
      <c r="F571" s="181" t="str">
        <f>IF(B571="","",VLOOKUP(B571,EQUIPAMENTOS!$B$11:$G$98,6,FALSE)*E571)</f>
        <v/>
      </c>
      <c r="G571" s="120"/>
      <c r="H571" s="179"/>
      <c r="I571" s="175" t="str">
        <f>IF(H571="","",VLOOKUP(H571,EQUIPAMENTOS!$B$11:$G$98,2,FALSE))</f>
        <v/>
      </c>
      <c r="J571" s="182" t="str">
        <f>IF(H571="","",VLOOKUP(H571,EQUIPAMENTOS!$B$11:$G$98,6,FALSE))</f>
        <v/>
      </c>
      <c r="K571" s="180"/>
      <c r="L571" s="181" t="str">
        <f>IF(H571="","",VLOOKUP(H571,EQUIPAMENTOS!$B$11:$G$98,6,FALSE)*K571)</f>
        <v/>
      </c>
    </row>
    <row r="572" spans="1:12" s="117" customFormat="1" ht="21" x14ac:dyDescent="0.25">
      <c r="A572" s="170"/>
      <c r="B572" s="179"/>
      <c r="C572" s="175" t="str">
        <f>IF(B572="","",VLOOKUP(B572,EQUIPAMENTOS!$B$11:$G$98,2,FALSE))</f>
        <v/>
      </c>
      <c r="D572" s="182" t="str">
        <f>IF(B572="","",VLOOKUP(B572,EQUIPAMENTOS!$B$11:$G$98,6,FALSE))</f>
        <v/>
      </c>
      <c r="E572" s="180"/>
      <c r="F572" s="181" t="str">
        <f>IF(B572="","",VLOOKUP(B572,EQUIPAMENTOS!$B$11:$G$98,6,FALSE)*E572)</f>
        <v/>
      </c>
      <c r="G572" s="120"/>
      <c r="H572" s="179"/>
      <c r="I572" s="175" t="str">
        <f>IF(H572="","",VLOOKUP(H572,EQUIPAMENTOS!$B$11:$G$98,2,FALSE))</f>
        <v/>
      </c>
      <c r="J572" s="182" t="str">
        <f>IF(H572="","",VLOOKUP(H572,EQUIPAMENTOS!$B$11:$G$98,6,FALSE))</f>
        <v/>
      </c>
      <c r="K572" s="180"/>
      <c r="L572" s="181" t="str">
        <f>IF(H572="","",VLOOKUP(H572,EQUIPAMENTOS!$B$11:$G$98,6,FALSE)*K572)</f>
        <v/>
      </c>
    </row>
    <row r="573" spans="1:12" s="117" customFormat="1" ht="21" x14ac:dyDescent="0.25">
      <c r="A573" s="170"/>
      <c r="B573" s="179"/>
      <c r="C573" s="175" t="str">
        <f>IF(B573="","",VLOOKUP(B573,EQUIPAMENTOS!$B$11:$G$98,2,FALSE))</f>
        <v/>
      </c>
      <c r="D573" s="182" t="str">
        <f>IF(B573="","",VLOOKUP(B573,EQUIPAMENTOS!$B$11:$G$98,6,FALSE))</f>
        <v/>
      </c>
      <c r="E573" s="180"/>
      <c r="F573" s="181" t="str">
        <f>IF(B573="","",VLOOKUP(B573,EQUIPAMENTOS!$B$11:$G$98,6,FALSE)*E573)</f>
        <v/>
      </c>
      <c r="G573" s="120"/>
      <c r="H573" s="179"/>
      <c r="I573" s="175" t="str">
        <f>IF(H573="","",VLOOKUP(H573,EQUIPAMENTOS!$B$11:$G$98,2,FALSE))</f>
        <v/>
      </c>
      <c r="J573" s="182" t="str">
        <f>IF(H573="","",VLOOKUP(H573,EQUIPAMENTOS!$B$11:$G$98,6,FALSE))</f>
        <v/>
      </c>
      <c r="K573" s="180"/>
      <c r="L573" s="181" t="str">
        <f>IF(H573="","",VLOOKUP(H573,EQUIPAMENTOS!$B$11:$G$98,6,FALSE)*K573)</f>
        <v/>
      </c>
    </row>
    <row r="574" spans="1:12" s="117" customFormat="1" ht="21" x14ac:dyDescent="0.25">
      <c r="A574" s="170"/>
      <c r="B574" s="179"/>
      <c r="C574" s="175" t="str">
        <f>IF(B574="","",VLOOKUP(B574,EQUIPAMENTOS!$B$11:$G$98,2,FALSE))</f>
        <v/>
      </c>
      <c r="D574" s="182" t="str">
        <f>IF(B574="","",VLOOKUP(B574,EQUIPAMENTOS!$B$11:$G$98,6,FALSE))</f>
        <v/>
      </c>
      <c r="E574" s="180"/>
      <c r="F574" s="181" t="str">
        <f>IF(B574="","",VLOOKUP(B574,EQUIPAMENTOS!$B$11:$G$98,6,FALSE)*E574)</f>
        <v/>
      </c>
      <c r="G574" s="120"/>
      <c r="H574" s="179"/>
      <c r="I574" s="175" t="str">
        <f>IF(H574="","",VLOOKUP(H574,EQUIPAMENTOS!$B$11:$G$98,2,FALSE))</f>
        <v/>
      </c>
      <c r="J574" s="182" t="str">
        <f>IF(H574="","",VLOOKUP(H574,EQUIPAMENTOS!$B$11:$G$98,6,FALSE))</f>
        <v/>
      </c>
      <c r="K574" s="180"/>
      <c r="L574" s="181" t="str">
        <f>IF(H574="","",VLOOKUP(H574,EQUIPAMENTOS!$B$11:$G$98,6,FALSE)*K574)</f>
        <v/>
      </c>
    </row>
    <row r="575" spans="1:12" s="117" customFormat="1" ht="21" x14ac:dyDescent="0.3">
      <c r="A575" s="170"/>
      <c r="B575" s="321" t="s">
        <v>80</v>
      </c>
      <c r="C575" s="322"/>
      <c r="D575" s="322"/>
      <c r="E575" s="323"/>
      <c r="F575" s="118">
        <f>SUM(F568:F574)</f>
        <v>0</v>
      </c>
      <c r="G575" s="120"/>
      <c r="H575" s="321" t="s">
        <v>80</v>
      </c>
      <c r="I575" s="322"/>
      <c r="J575" s="322"/>
      <c r="K575" s="323"/>
      <c r="L575" s="118">
        <f>SUM(L568:L574)</f>
        <v>0</v>
      </c>
    </row>
    <row r="576" spans="1:12" s="117" customFormat="1" ht="21.75" thickBot="1" x14ac:dyDescent="0.35">
      <c r="A576" s="170"/>
      <c r="B576" s="318" t="s">
        <v>57</v>
      </c>
      <c r="C576" s="319"/>
      <c r="D576" s="319"/>
      <c r="E576" s="320"/>
      <c r="F576" s="119">
        <f>+F566+F575</f>
        <v>23.626333333333339</v>
      </c>
      <c r="G576" s="120"/>
      <c r="H576" s="318" t="s">
        <v>57</v>
      </c>
      <c r="I576" s="319"/>
      <c r="J576" s="319"/>
      <c r="K576" s="320"/>
      <c r="L576" s="119">
        <f>+L566+L575</f>
        <v>38.251154471544716</v>
      </c>
    </row>
    <row r="577" spans="1:12" s="117" customFormat="1" ht="21" x14ac:dyDescent="0.25">
      <c r="A577" s="170"/>
      <c r="G577" s="120"/>
    </row>
    <row r="578" spans="1:12" s="117" customFormat="1" ht="21.75" thickBot="1" x14ac:dyDescent="0.3">
      <c r="A578" s="170"/>
      <c r="G578" s="120"/>
    </row>
    <row r="579" spans="1:12" s="117" customFormat="1" ht="21.75" thickBot="1" x14ac:dyDescent="0.3">
      <c r="A579" s="170">
        <v>30</v>
      </c>
      <c r="B579" s="324" t="s">
        <v>365</v>
      </c>
      <c r="C579" s="325"/>
      <c r="D579" s="325"/>
      <c r="E579" s="325"/>
      <c r="F579" s="326"/>
      <c r="G579" s="120"/>
      <c r="H579" s="324" t="s">
        <v>357</v>
      </c>
      <c r="I579" s="325"/>
      <c r="J579" s="325"/>
      <c r="K579" s="325"/>
      <c r="L579" s="326"/>
    </row>
    <row r="580" spans="1:12" s="117" customFormat="1" ht="21" x14ac:dyDescent="0.25">
      <c r="A580" s="170"/>
      <c r="B580" s="172" t="s">
        <v>64</v>
      </c>
      <c r="C580" s="173" t="s">
        <v>148</v>
      </c>
      <c r="D580" s="172" t="s">
        <v>49</v>
      </c>
      <c r="E580" s="172" t="s">
        <v>53</v>
      </c>
      <c r="F580" s="174" t="s">
        <v>56</v>
      </c>
      <c r="G580" s="120"/>
      <c r="H580" s="172" t="s">
        <v>64</v>
      </c>
      <c r="I580" s="173" t="s">
        <v>148</v>
      </c>
      <c r="J580" s="172" t="s">
        <v>49</v>
      </c>
      <c r="K580" s="172" t="s">
        <v>53</v>
      </c>
      <c r="L580" s="174" t="s">
        <v>56</v>
      </c>
    </row>
    <row r="581" spans="1:12" s="117" customFormat="1" ht="21" x14ac:dyDescent="0.25">
      <c r="A581" s="170"/>
      <c r="B581" s="177">
        <v>1</v>
      </c>
      <c r="C581" s="303" t="str">
        <f>IF(B581="","",VLOOKUP(B581,MP!$A$3:$G$801,2,FALSE))</f>
        <v>GAZE</v>
      </c>
      <c r="D581" s="304" t="str">
        <f>IF(B581="","",VLOOKUP(B581,MP!$A$3:$G$801,7,FALSE))</f>
        <v>UNID</v>
      </c>
      <c r="E581" s="305">
        <v>5</v>
      </c>
      <c r="F581" s="306">
        <f>IF(B581="","",VLOOKUP(B581,MP!$A$3:$G$801,6,FALSE)*E581)</f>
        <v>0.33500000000000002</v>
      </c>
      <c r="G581" s="120"/>
      <c r="H581" s="177">
        <v>50</v>
      </c>
      <c r="I581" s="303" t="str">
        <f>IF(H581="","",VLOOKUP(H581,MP!$A$3:$G$801,2,FALSE))</f>
        <v xml:space="preserve">KIT BIO- MASK CARBOXY ( BIO MASK BUBBLE, BIO MASK CARVÃO ATIVADO </v>
      </c>
      <c r="J581" s="304" t="str">
        <f>IF(H581="","",VLOOKUP(H581,MP!$A$3:$G$801,7,FALSE))</f>
        <v>GRAMAS</v>
      </c>
      <c r="K581" s="305">
        <v>8</v>
      </c>
      <c r="L581" s="306">
        <f>IF(H581="","",VLOOKUP(H581,MP!$A$3:$G$801,6,FALSE)*K581)</f>
        <v>7.16</v>
      </c>
    </row>
    <row r="582" spans="1:12" s="117" customFormat="1" ht="21" x14ac:dyDescent="0.25">
      <c r="A582" s="170"/>
      <c r="B582" s="178">
        <v>9</v>
      </c>
      <c r="C582" s="303" t="str">
        <f>IF(B582="","",VLOOKUP(B582,MP!$A$3:$G$801,2,FALSE))</f>
        <v>MÁSCARA</v>
      </c>
      <c r="D582" s="304" t="str">
        <f>IF(B582="","",VLOOKUP(B582,MP!$A$3:$G$801,7,FALSE))</f>
        <v>UNID</v>
      </c>
      <c r="E582" s="305">
        <v>1</v>
      </c>
      <c r="F582" s="306">
        <f>IF(B582="","",VLOOKUP(B582,MP!$A$3:$G$801,6,FALSE)*E582)</f>
        <v>0.2</v>
      </c>
      <c r="G582" s="120"/>
      <c r="H582" s="178">
        <v>1</v>
      </c>
      <c r="I582" s="303" t="str">
        <f>IF(H582="","",VLOOKUP(H582,MP!$A$3:$G$801,2,FALSE))</f>
        <v>GAZE</v>
      </c>
      <c r="J582" s="304" t="str">
        <f>IF(H582="","",VLOOKUP(H582,MP!$A$3:$G$801,7,FALSE))</f>
        <v>UNID</v>
      </c>
      <c r="K582" s="305">
        <v>10</v>
      </c>
      <c r="L582" s="306">
        <f>IF(H582="","",VLOOKUP(H582,MP!$A$3:$G$801,6,FALSE)*K582)</f>
        <v>0.67</v>
      </c>
    </row>
    <row r="583" spans="1:12" s="117" customFormat="1" ht="21" x14ac:dyDescent="0.25">
      <c r="A583" s="170"/>
      <c r="B583" s="178">
        <v>20</v>
      </c>
      <c r="C583" s="303" t="str">
        <f>IF(B583="","",VLOOKUP(B583,MP!$A$3:$G$801,2,FALSE))</f>
        <v xml:space="preserve">PAPEL TOALHA </v>
      </c>
      <c r="D583" s="304" t="str">
        <f>IF(B583="","",VLOOKUP(B583,MP!$A$3:$G$801,7,FALSE))</f>
        <v>PCTE</v>
      </c>
      <c r="E583" s="305">
        <v>20</v>
      </c>
      <c r="F583" s="306">
        <f>IF(B583="","",VLOOKUP(B583,MP!$A$3:$G$801,6,FALSE)*E583)</f>
        <v>0.48</v>
      </c>
      <c r="G583" s="120"/>
      <c r="H583" s="178">
        <v>2</v>
      </c>
      <c r="I583" s="303" t="str">
        <f>IF(H583="","",VLOOKUP(H583,MP!$A$3:$G$801,2,FALSE))</f>
        <v xml:space="preserve">ALGODÃO </v>
      </c>
      <c r="J583" s="304" t="str">
        <f>IF(H583="","",VLOOKUP(H583,MP!$A$3:$G$801,7,FALSE))</f>
        <v>GRAMAS</v>
      </c>
      <c r="K583" s="305">
        <v>10</v>
      </c>
      <c r="L583" s="306">
        <f>IF(H583="","",VLOOKUP(H583,MP!$A$3:$G$801,6,FALSE)*K583)</f>
        <v>0.33</v>
      </c>
    </row>
    <row r="584" spans="1:12" s="117" customFormat="1" ht="21" x14ac:dyDescent="0.25">
      <c r="A584" s="170"/>
      <c r="B584" s="178">
        <v>21</v>
      </c>
      <c r="C584" s="303" t="str">
        <f>IF(B584="","",VLOOKUP(B584,MP!$A$3:$G$801,2,FALSE))</f>
        <v xml:space="preserve">PAPEL LENÇOL </v>
      </c>
      <c r="D584" s="304" t="str">
        <f>IF(B584="","",VLOOKUP(B584,MP!$A$3:$G$801,7,FALSE))</f>
        <v>CM</v>
      </c>
      <c r="E584" s="305">
        <v>200</v>
      </c>
      <c r="F584" s="306">
        <f>IF(B584="","",VLOOKUP(B584,MP!$A$3:$G$801,6,FALSE)*E584)</f>
        <v>0.6</v>
      </c>
      <c r="G584" s="120"/>
      <c r="H584" s="178">
        <v>8</v>
      </c>
      <c r="I584" s="303" t="str">
        <f>IF(H584="","",VLOOKUP(H584,MP!$A$3:$G$801,2,FALSE))</f>
        <v xml:space="preserve">LUVA </v>
      </c>
      <c r="J584" s="304" t="str">
        <f>IF(H584="","",VLOOKUP(H584,MP!$A$3:$G$801,7,FALSE))</f>
        <v>UNID</v>
      </c>
      <c r="K584" s="305">
        <v>2</v>
      </c>
      <c r="L584" s="306">
        <f>IF(H584="","",VLOOKUP(H584,MP!$A$3:$G$801,6,FALSE)*K584)</f>
        <v>0.48</v>
      </c>
    </row>
    <row r="585" spans="1:12" s="117" customFormat="1" ht="21" x14ac:dyDescent="0.25">
      <c r="A585" s="170"/>
      <c r="B585" s="178">
        <v>26</v>
      </c>
      <c r="C585" s="303" t="str">
        <f>IF(B585="","",VLOOKUP(B585,MP!$A$3:$G$801,2,FALSE))</f>
        <v>CREME MASSAGEM TERMOLIPO FB</v>
      </c>
      <c r="D585" s="304" t="str">
        <f>IF(B585="","",VLOOKUP(B585,MP!$A$3:$G$801,7,FALSE))</f>
        <v>GRAMAS</v>
      </c>
      <c r="E585" s="305">
        <v>12</v>
      </c>
      <c r="F585" s="306">
        <f>IF(B585="","",VLOOKUP(B585,MP!$A$3:$G$801,6,FALSE)*E585)</f>
        <v>0.5053894736842105</v>
      </c>
      <c r="G585" s="120"/>
      <c r="H585" s="178">
        <v>9</v>
      </c>
      <c r="I585" s="303" t="str">
        <f>IF(H585="","",VLOOKUP(H585,MP!$A$3:$G$801,2,FALSE))</f>
        <v>MÁSCARA</v>
      </c>
      <c r="J585" s="304" t="str">
        <f>IF(H585="","",VLOOKUP(H585,MP!$A$3:$G$801,7,FALSE))</f>
        <v>UNID</v>
      </c>
      <c r="K585" s="305">
        <v>1</v>
      </c>
      <c r="L585" s="306">
        <f>IF(H585="","",VLOOKUP(H585,MP!$A$3:$G$801,6,FALSE)*K585)</f>
        <v>0.2</v>
      </c>
    </row>
    <row r="586" spans="1:12" s="117" customFormat="1" ht="21" x14ac:dyDescent="0.25">
      <c r="A586" s="170"/>
      <c r="B586" s="178">
        <v>25</v>
      </c>
      <c r="C586" s="303" t="str">
        <f>IF(B586="","",VLOOKUP(B586,MP!$A$3:$G$801,2,FALSE))</f>
        <v xml:space="preserve">CREME ESFOLIANTE FONTE BRASIL </v>
      </c>
      <c r="D586" s="304" t="str">
        <f>IF(B586="","",VLOOKUP(B586,MP!$A$3:$G$801,7,FALSE))</f>
        <v>GRAMAS</v>
      </c>
      <c r="E586" s="305">
        <v>10</v>
      </c>
      <c r="F586" s="306">
        <f>IF(B586="","",VLOOKUP(B586,MP!$A$3:$G$801,6,FALSE)*E586)</f>
        <v>0.42147368421052628</v>
      </c>
      <c r="G586" s="120"/>
      <c r="H586" s="178">
        <v>20</v>
      </c>
      <c r="I586" s="303" t="str">
        <f>IF(H586="","",VLOOKUP(H586,MP!$A$3:$G$801,2,FALSE))</f>
        <v xml:space="preserve">PAPEL TOALHA </v>
      </c>
      <c r="J586" s="304" t="str">
        <f>IF(H586="","",VLOOKUP(H586,MP!$A$3:$G$801,7,FALSE))</f>
        <v>PCTE</v>
      </c>
      <c r="K586" s="305">
        <v>20</v>
      </c>
      <c r="L586" s="306">
        <f>IF(H586="","",VLOOKUP(H586,MP!$A$3:$G$801,6,FALSE)*K586)</f>
        <v>0.48</v>
      </c>
    </row>
    <row r="587" spans="1:12" s="117" customFormat="1" ht="21" x14ac:dyDescent="0.25">
      <c r="A587" s="170"/>
      <c r="B587" s="178">
        <v>27</v>
      </c>
      <c r="C587" s="303" t="str">
        <f>IF(B587="","",VLOOKUP(B587,MP!$A$3:$G$801,2,FALSE))</f>
        <v>FLUIDO TERMOLIPO FB</v>
      </c>
      <c r="D587" s="304" t="str">
        <f>IF(B587="","",VLOOKUP(B587,MP!$A$3:$G$801,7,FALSE))</f>
        <v>ML</v>
      </c>
      <c r="E587" s="305">
        <v>2</v>
      </c>
      <c r="F587" s="306">
        <f>IF(B587="","",VLOOKUP(B587,MP!$A$3:$G$801,6,FALSE)*E587)</f>
        <v>0.23949999999999999</v>
      </c>
      <c r="G587" s="120"/>
      <c r="H587" s="178">
        <v>21</v>
      </c>
      <c r="I587" s="303" t="str">
        <f>IF(H587="","",VLOOKUP(H587,MP!$A$3:$G$801,2,FALSE))</f>
        <v xml:space="preserve">PAPEL LENÇOL </v>
      </c>
      <c r="J587" s="304" t="str">
        <f>IF(H587="","",VLOOKUP(H587,MP!$A$3:$G$801,7,FALSE))</f>
        <v>CM</v>
      </c>
      <c r="K587" s="305">
        <v>200</v>
      </c>
      <c r="L587" s="306">
        <f>IF(H587="","",VLOOKUP(H587,MP!$A$3:$G$801,6,FALSE)*K587)</f>
        <v>0.6</v>
      </c>
    </row>
    <row r="588" spans="1:12" s="117" customFormat="1" ht="21" x14ac:dyDescent="0.25">
      <c r="A588" s="170"/>
      <c r="B588" s="178"/>
      <c r="C588" s="303" t="str">
        <f>IF(B588="","",VLOOKUP(B588,MP!$A$3:$G$801,2,FALSE))</f>
        <v/>
      </c>
      <c r="D588" s="304" t="str">
        <f>IF(B588="","",VLOOKUP(B588,MP!$A$3:$G$801,7,FALSE))</f>
        <v/>
      </c>
      <c r="E588" s="305"/>
      <c r="F588" s="306" t="str">
        <f>IF(B588="","",VLOOKUP(B588,MP!$A$3:$G$801,6,FALSE)*E588)</f>
        <v/>
      </c>
      <c r="G588" s="120"/>
      <c r="H588" s="178">
        <v>40</v>
      </c>
      <c r="I588" s="303" t="str">
        <f>IF(H588="","",VLOOKUP(H588,MP!$A$3:$G$801,2,FALSE))</f>
        <v>SABONETE  BIO - CLEANSER GLYCOLIC 10%</v>
      </c>
      <c r="J588" s="304" t="str">
        <f>IF(H588="","",VLOOKUP(H588,MP!$A$3:$G$801,7,FALSE))</f>
        <v>ML</v>
      </c>
      <c r="K588" s="305">
        <v>1</v>
      </c>
      <c r="L588" s="306">
        <f>IF(H588="","",VLOOKUP(H588,MP!$A$3:$G$801,6,FALSE)*K588)</f>
        <v>0.26666666666666666</v>
      </c>
    </row>
    <row r="589" spans="1:12" s="117" customFormat="1" ht="21" x14ac:dyDescent="0.25">
      <c r="A589" s="170"/>
      <c r="B589" s="178"/>
      <c r="C589" s="175" t="str">
        <f>IF(B589="","",VLOOKUP(B589,MP!$A$3:$G$801,2,FALSE))</f>
        <v/>
      </c>
      <c r="D589" s="176" t="str">
        <f>IF(B589="","",VLOOKUP(B589,MP!$A$3:$G$801,7,FALSE))</f>
        <v/>
      </c>
      <c r="E589" s="180"/>
      <c r="F589" s="181" t="str">
        <f>IF(B589="","",VLOOKUP(B589,MP!$A$3:$G$801,6,FALSE)*E589)</f>
        <v/>
      </c>
      <c r="G589" s="120"/>
      <c r="H589" s="178">
        <v>7</v>
      </c>
      <c r="I589" s="303" t="str">
        <f>IF(H589="","",VLOOKUP(H589,MP!$A$3:$G$801,2,FALSE))</f>
        <v xml:space="preserve">TOUCA </v>
      </c>
      <c r="J589" s="304" t="str">
        <f>IF(H589="","",VLOOKUP(H589,MP!$A$3:$G$801,7,FALSE))</f>
        <v>UNID</v>
      </c>
      <c r="K589" s="305">
        <v>1</v>
      </c>
      <c r="L589" s="306">
        <f>IF(H589="","",VLOOKUP(H589,MP!$A$3:$G$801,6,FALSE)*K589)</f>
        <v>7.4999999999999997E-2</v>
      </c>
    </row>
    <row r="590" spans="1:12" s="117" customFormat="1" ht="21" x14ac:dyDescent="0.25">
      <c r="A590" s="170"/>
      <c r="B590" s="178"/>
      <c r="C590" s="175" t="str">
        <f>IF(B590="","",VLOOKUP(B590,MP!$A$3:$G$801,2,FALSE))</f>
        <v/>
      </c>
      <c r="D590" s="176" t="str">
        <f>IF(B590="","",VLOOKUP(B590,MP!$A$3:$G$801,7,FALSE))</f>
        <v/>
      </c>
      <c r="E590" s="180"/>
      <c r="F590" s="181" t="str">
        <f>IF(B590="","",VLOOKUP(B590,MP!$A$3:$G$801,6,FALSE)*E590)</f>
        <v/>
      </c>
      <c r="G590" s="120"/>
      <c r="H590" s="178"/>
      <c r="I590" s="175" t="str">
        <f>IF(H590="","",VLOOKUP(H590,MP!$A$3:$G$801,2,FALSE))</f>
        <v/>
      </c>
      <c r="J590" s="176" t="str">
        <f>IF(H590="","",VLOOKUP(H590,MP!$A$3:$G$801,7,FALSE))</f>
        <v/>
      </c>
      <c r="K590" s="180"/>
      <c r="L590" s="181" t="str">
        <f>IF(H590="","",VLOOKUP(H590,MP!$A$3:$G$801,6,FALSE)*K590)</f>
        <v/>
      </c>
    </row>
    <row r="591" spans="1:12" s="117" customFormat="1" ht="21" x14ac:dyDescent="0.25">
      <c r="A591" s="170"/>
      <c r="B591" s="178"/>
      <c r="C591" s="175" t="str">
        <f>IF(B591="","",VLOOKUP(B591,MP!$A$3:$G$801,2,FALSE))</f>
        <v/>
      </c>
      <c r="D591" s="176" t="str">
        <f>IF(B591="","",VLOOKUP(B591,MP!$A$3:$G$801,7,FALSE))</f>
        <v/>
      </c>
      <c r="E591" s="180"/>
      <c r="F591" s="181" t="str">
        <f>IF(B591="","",VLOOKUP(B591,MP!$A$3:$G$801,6,FALSE)*E591)</f>
        <v/>
      </c>
      <c r="G591" s="120"/>
      <c r="H591" s="178"/>
      <c r="I591" s="175" t="str">
        <f>IF(H591="","",VLOOKUP(H591,MP!$A$3:$G$801,2,FALSE))</f>
        <v/>
      </c>
      <c r="J591" s="176" t="str">
        <f>IF(H591="","",VLOOKUP(H591,MP!$A$3:$G$801,7,FALSE))</f>
        <v/>
      </c>
      <c r="K591" s="180"/>
      <c r="L591" s="181" t="str">
        <f>IF(H591="","",VLOOKUP(H591,MP!$A$3:$G$801,6,FALSE)*K591)</f>
        <v/>
      </c>
    </row>
    <row r="592" spans="1:12" s="117" customFormat="1" ht="21" x14ac:dyDescent="0.25">
      <c r="A592" s="170"/>
      <c r="B592" s="179"/>
      <c r="C592" s="175" t="str">
        <f>IF(B592="","",VLOOKUP(B592,MP!$A$3:$G$801,2,FALSE))</f>
        <v/>
      </c>
      <c r="D592" s="176" t="str">
        <f>IF(B592="","",VLOOKUP(B592,MP!$A$3:$G$801,7,FALSE))</f>
        <v/>
      </c>
      <c r="E592" s="180"/>
      <c r="F592" s="181" t="str">
        <f>IF(B592="","",VLOOKUP(B592,MP!$A$3:$G$801,6,FALSE)*E592)</f>
        <v/>
      </c>
      <c r="G592" s="120"/>
      <c r="H592" s="179"/>
      <c r="I592" s="175" t="str">
        <f>IF(H592="","",VLOOKUP(H592,MP!$A$3:$G$801,2,FALSE))</f>
        <v/>
      </c>
      <c r="J592" s="176" t="str">
        <f>IF(H592="","",VLOOKUP(H592,MP!$A$3:$G$801,7,FALSE))</f>
        <v/>
      </c>
      <c r="K592" s="180"/>
      <c r="L592" s="181" t="str">
        <f>IF(H592="","",VLOOKUP(H592,MP!$A$3:$G$801,6,FALSE)*K592)</f>
        <v/>
      </c>
    </row>
    <row r="593" spans="1:12" s="117" customFormat="1" ht="21" x14ac:dyDescent="0.25">
      <c r="A593" s="170"/>
      <c r="B593" s="179"/>
      <c r="C593" s="175" t="str">
        <f>IF(B593="","",VLOOKUP(B593,MP!$A$3:$G$801,2,FALSE))</f>
        <v/>
      </c>
      <c r="D593" s="176" t="str">
        <f>IF(B593="","",VLOOKUP(B593,MP!$A$3:$G$801,7,FALSE))</f>
        <v/>
      </c>
      <c r="E593" s="180"/>
      <c r="F593" s="181" t="str">
        <f>IF(B593="","",VLOOKUP(B593,MP!$A$3:$G$801,6,FALSE)*E593)</f>
        <v/>
      </c>
      <c r="G593" s="120"/>
      <c r="H593" s="179"/>
      <c r="I593" s="175" t="str">
        <f>IF(H593="","",VLOOKUP(H593,MP!$A$3:$G$801,2,FALSE))</f>
        <v/>
      </c>
      <c r="J593" s="176" t="str">
        <f>IF(H593="","",VLOOKUP(H593,MP!$A$3:$G$801,7,FALSE))</f>
        <v/>
      </c>
      <c r="K593" s="180"/>
      <c r="L593" s="181" t="str">
        <f>IF(H593="","",VLOOKUP(H593,MP!$A$3:$G$801,6,FALSE)*K593)</f>
        <v/>
      </c>
    </row>
    <row r="594" spans="1:12" s="117" customFormat="1" ht="21" x14ac:dyDescent="0.25">
      <c r="A594" s="170"/>
      <c r="B594" s="179"/>
      <c r="C594" s="175" t="str">
        <f>IF(B594="","",VLOOKUP(B594,MP!$A$3:$G$801,2,FALSE))</f>
        <v/>
      </c>
      <c r="D594" s="176" t="str">
        <f>IF(B594="","",VLOOKUP(B594,MP!$A$3:$G$801,7,FALSE))</f>
        <v/>
      </c>
      <c r="E594" s="180"/>
      <c r="F594" s="181" t="str">
        <f>IF(B594="","",VLOOKUP(B594,MP!$A$3:$G$801,6,FALSE)*E594)</f>
        <v/>
      </c>
      <c r="G594" s="120"/>
      <c r="H594" s="179"/>
      <c r="I594" s="175" t="str">
        <f>IF(H594="","",VLOOKUP(H594,MP!$A$3:$G$801,2,FALSE))</f>
        <v/>
      </c>
      <c r="J594" s="176" t="str">
        <f>IF(H594="","",VLOOKUP(H594,MP!$A$3:$G$801,7,FALSE))</f>
        <v/>
      </c>
      <c r="K594" s="180"/>
      <c r="L594" s="181" t="str">
        <f>IF(H594="","",VLOOKUP(H594,MP!$A$3:$G$801,6,FALSE)*K594)</f>
        <v/>
      </c>
    </row>
    <row r="595" spans="1:12" s="117" customFormat="1" ht="21" x14ac:dyDescent="0.25">
      <c r="A595" s="170"/>
      <c r="B595" s="179"/>
      <c r="C595" s="175" t="str">
        <f>IF(B595="","",VLOOKUP(B595,MP!$A$3:$G$801,2,FALSE))</f>
        <v/>
      </c>
      <c r="D595" s="176" t="str">
        <f>IF(B595="","",VLOOKUP(B595,MP!$A$3:$G$801,7,FALSE))</f>
        <v/>
      </c>
      <c r="E595" s="180"/>
      <c r="F595" s="181" t="str">
        <f>IF(B595="","",VLOOKUP(B595,MP!$A$3:$G$801,6,FALSE)*E595)</f>
        <v/>
      </c>
      <c r="G595" s="120"/>
      <c r="H595" s="179"/>
      <c r="I595" s="175" t="str">
        <f>IF(H595="","",VLOOKUP(H595,MP!$A$3:$G$801,2,FALSE))</f>
        <v/>
      </c>
      <c r="J595" s="176" t="str">
        <f>IF(H595="","",VLOOKUP(H595,MP!$A$3:$G$801,7,FALSE))</f>
        <v/>
      </c>
      <c r="K595" s="180"/>
      <c r="L595" s="181" t="str">
        <f>IF(H595="","",VLOOKUP(H595,MP!$A$3:$G$801,6,FALSE)*K595)</f>
        <v/>
      </c>
    </row>
    <row r="596" spans="1:12" s="117" customFormat="1" ht="21" x14ac:dyDescent="0.3">
      <c r="A596" s="170"/>
      <c r="B596" s="321" t="s">
        <v>58</v>
      </c>
      <c r="C596" s="322"/>
      <c r="D596" s="322"/>
      <c r="E596" s="323"/>
      <c r="F596" s="183">
        <f>SUM(F581:F595)</f>
        <v>2.7813631578947371</v>
      </c>
      <c r="G596" s="120"/>
      <c r="H596" s="321" t="s">
        <v>58</v>
      </c>
      <c r="I596" s="322"/>
      <c r="J596" s="322"/>
      <c r="K596" s="323"/>
      <c r="L596" s="183">
        <f>SUM(L581:L595)</f>
        <v>10.261666666666667</v>
      </c>
    </row>
    <row r="597" spans="1:12" s="117" customFormat="1" ht="21" x14ac:dyDescent="0.25">
      <c r="A597" s="170"/>
      <c r="B597" s="172" t="s">
        <v>64</v>
      </c>
      <c r="C597" s="173" t="s">
        <v>149</v>
      </c>
      <c r="D597" s="173" t="s">
        <v>89</v>
      </c>
      <c r="E597" s="173" t="s">
        <v>150</v>
      </c>
      <c r="F597" s="174" t="s">
        <v>56</v>
      </c>
      <c r="G597" s="120"/>
      <c r="H597" s="172" t="s">
        <v>64</v>
      </c>
      <c r="I597" s="173" t="s">
        <v>149</v>
      </c>
      <c r="J597" s="173" t="s">
        <v>89</v>
      </c>
      <c r="K597" s="173" t="s">
        <v>150</v>
      </c>
      <c r="L597" s="174" t="s">
        <v>56</v>
      </c>
    </row>
    <row r="598" spans="1:12" s="117" customFormat="1" ht="21" x14ac:dyDescent="0.25">
      <c r="A598" s="170"/>
      <c r="B598" s="179">
        <v>8</v>
      </c>
      <c r="C598" s="175" t="str">
        <f>IF(B598="","",VLOOKUP(B598,EQUIPAMENTOS!$B$11:$G$98,2,FALSE))</f>
        <v>DERMO CRYSTAL</v>
      </c>
      <c r="D598" s="182">
        <f>IF(B598="","",VLOOKUP(B598,EQUIPAMENTOS!$B$11:$G$98,6,FALSE))</f>
        <v>9.9273989898989896E-3</v>
      </c>
      <c r="E598" s="180"/>
      <c r="F598" s="181">
        <f>IF(B598="","",VLOOKUP(B598,EQUIPAMENTOS!$B$11:$G$98,6,FALSE)*E598)</f>
        <v>0</v>
      </c>
      <c r="G598" s="120"/>
      <c r="H598" s="179"/>
      <c r="I598" s="175" t="str">
        <f>IF(H598="","",VLOOKUP(H598,EQUIPAMENTOS!$B$11:$G$98,2,FALSE))</f>
        <v/>
      </c>
      <c r="J598" s="182" t="str">
        <f>IF(H598="","",VLOOKUP(H598,EQUIPAMENTOS!$B$11:$G$98,6,FALSE))</f>
        <v/>
      </c>
      <c r="K598" s="180"/>
      <c r="L598" s="181" t="str">
        <f>IF(H598="","",VLOOKUP(H598,EQUIPAMENTOS!$B$11:$G$98,6,FALSE)*K598)</f>
        <v/>
      </c>
    </row>
    <row r="599" spans="1:12" s="117" customFormat="1" ht="21" x14ac:dyDescent="0.25">
      <c r="A599" s="170"/>
      <c r="B599" s="179">
        <v>25</v>
      </c>
      <c r="C599" s="175" t="str">
        <f>IF(B599="","",VLOOKUP(B599,EQUIPAMENTOS!$B$11:$G$98,2,FALSE))</f>
        <v>VENTOSA PARA GLUTEO</v>
      </c>
      <c r="D599" s="182">
        <f>IF(B599="","",VLOOKUP(B599,EQUIPAMENTOS!$B$11:$G$98,6,FALSE))</f>
        <v>2.6672979797979796E-4</v>
      </c>
      <c r="E599" s="180"/>
      <c r="F599" s="181">
        <f>IF(B599="","",VLOOKUP(B599,EQUIPAMENTOS!$B$11:$G$98,6,FALSE)*E599)</f>
        <v>0</v>
      </c>
      <c r="G599" s="120"/>
      <c r="H599" s="179"/>
      <c r="I599" s="175" t="str">
        <f>IF(H599="","",VLOOKUP(H599,EQUIPAMENTOS!$B$11:$G$98,2,FALSE))</f>
        <v/>
      </c>
      <c r="J599" s="182" t="str">
        <f>IF(H599="","",VLOOKUP(H599,EQUIPAMENTOS!$B$11:$G$98,6,FALSE))</f>
        <v/>
      </c>
      <c r="K599" s="180"/>
      <c r="L599" s="181" t="str">
        <f>IF(H599="","",VLOOKUP(H599,EQUIPAMENTOS!$B$11:$G$98,6,FALSE)*K599)</f>
        <v/>
      </c>
    </row>
    <row r="600" spans="1:12" s="117" customFormat="1" ht="21" x14ac:dyDescent="0.25">
      <c r="A600" s="170"/>
      <c r="B600" s="179"/>
      <c r="C600" s="175" t="str">
        <f>IF(B600="","",VLOOKUP(B600,EQUIPAMENTOS!$B$11:$G$98,2,FALSE))</f>
        <v/>
      </c>
      <c r="D600" s="182" t="str">
        <f>IF(B600="","",VLOOKUP(B600,EQUIPAMENTOS!$B$11:$G$98,6,FALSE))</f>
        <v/>
      </c>
      <c r="E600" s="180"/>
      <c r="F600" s="181" t="str">
        <f>IF(B600="","",VLOOKUP(B600,EQUIPAMENTOS!$B$11:$G$98,6,FALSE)*E600)</f>
        <v/>
      </c>
      <c r="G600" s="120"/>
      <c r="H600" s="179"/>
      <c r="I600" s="175" t="str">
        <f>IF(H600="","",VLOOKUP(H600,EQUIPAMENTOS!$B$11:$G$98,2,FALSE))</f>
        <v/>
      </c>
      <c r="J600" s="182" t="str">
        <f>IF(H600="","",VLOOKUP(H600,EQUIPAMENTOS!$B$11:$G$98,6,FALSE))</f>
        <v/>
      </c>
      <c r="K600" s="180"/>
      <c r="L600" s="181" t="str">
        <f>IF(H600="","",VLOOKUP(H600,EQUIPAMENTOS!$B$11:$G$98,6,FALSE)*K600)</f>
        <v/>
      </c>
    </row>
    <row r="601" spans="1:12" s="117" customFormat="1" ht="21" x14ac:dyDescent="0.25">
      <c r="A601" s="170"/>
      <c r="B601" s="179"/>
      <c r="C601" s="175" t="str">
        <f>IF(B601="","",VLOOKUP(B601,EQUIPAMENTOS!$B$11:$G$98,2,FALSE))</f>
        <v/>
      </c>
      <c r="D601" s="182" t="str">
        <f>IF(B601="","",VLOOKUP(B601,EQUIPAMENTOS!$B$11:$G$98,6,FALSE))</f>
        <v/>
      </c>
      <c r="E601" s="180"/>
      <c r="F601" s="181" t="str">
        <f>IF(B601="","",VLOOKUP(B601,EQUIPAMENTOS!$B$11:$G$98,6,FALSE)*E601)</f>
        <v/>
      </c>
      <c r="G601" s="120"/>
      <c r="H601" s="179"/>
      <c r="I601" s="175" t="str">
        <f>IF(H601="","",VLOOKUP(H601,EQUIPAMENTOS!$B$11:$G$98,2,FALSE))</f>
        <v/>
      </c>
      <c r="J601" s="182" t="str">
        <f>IF(H601="","",VLOOKUP(H601,EQUIPAMENTOS!$B$11:$G$98,6,FALSE))</f>
        <v/>
      </c>
      <c r="K601" s="180"/>
      <c r="L601" s="181" t="str">
        <f>IF(H601="","",VLOOKUP(H601,EQUIPAMENTOS!$B$11:$G$98,6,FALSE)*K601)</f>
        <v/>
      </c>
    </row>
    <row r="602" spans="1:12" s="117" customFormat="1" ht="21" x14ac:dyDescent="0.25">
      <c r="A602" s="170"/>
      <c r="B602" s="179"/>
      <c r="C602" s="175" t="str">
        <f>IF(B602="","",VLOOKUP(B602,EQUIPAMENTOS!$B$11:$G$98,2,FALSE))</f>
        <v/>
      </c>
      <c r="D602" s="182" t="str">
        <f>IF(B602="","",VLOOKUP(B602,EQUIPAMENTOS!$B$11:$G$98,6,FALSE))</f>
        <v/>
      </c>
      <c r="E602" s="180"/>
      <c r="F602" s="181" t="str">
        <f>IF(B602="","",VLOOKUP(B602,EQUIPAMENTOS!$B$11:$G$98,6,FALSE)*E602)</f>
        <v/>
      </c>
      <c r="G602" s="120"/>
      <c r="H602" s="179"/>
      <c r="I602" s="175" t="str">
        <f>IF(H602="","",VLOOKUP(H602,EQUIPAMENTOS!$B$11:$G$98,2,FALSE))</f>
        <v/>
      </c>
      <c r="J602" s="182" t="str">
        <f>IF(H602="","",VLOOKUP(H602,EQUIPAMENTOS!$B$11:$G$98,6,FALSE))</f>
        <v/>
      </c>
      <c r="K602" s="180"/>
      <c r="L602" s="181" t="str">
        <f>IF(H602="","",VLOOKUP(H602,EQUIPAMENTOS!$B$11:$G$98,6,FALSE)*K602)</f>
        <v/>
      </c>
    </row>
    <row r="603" spans="1:12" s="117" customFormat="1" ht="21" x14ac:dyDescent="0.25">
      <c r="A603" s="170"/>
      <c r="B603" s="179"/>
      <c r="C603" s="175" t="str">
        <f>IF(B603="","",VLOOKUP(B603,EQUIPAMENTOS!$B$11:$G$98,2,FALSE))</f>
        <v/>
      </c>
      <c r="D603" s="182" t="str">
        <f>IF(B603="","",VLOOKUP(B603,EQUIPAMENTOS!$B$11:$G$98,6,FALSE))</f>
        <v/>
      </c>
      <c r="E603" s="180"/>
      <c r="F603" s="181" t="str">
        <f>IF(B603="","",VLOOKUP(B603,EQUIPAMENTOS!$B$11:$G$98,6,FALSE)*E603)</f>
        <v/>
      </c>
      <c r="G603" s="120"/>
      <c r="H603" s="179"/>
      <c r="I603" s="175" t="str">
        <f>IF(H603="","",VLOOKUP(H603,EQUIPAMENTOS!$B$11:$G$98,2,FALSE))</f>
        <v/>
      </c>
      <c r="J603" s="182" t="str">
        <f>IF(H603="","",VLOOKUP(H603,EQUIPAMENTOS!$B$11:$G$98,6,FALSE))</f>
        <v/>
      </c>
      <c r="K603" s="180"/>
      <c r="L603" s="181" t="str">
        <f>IF(H603="","",VLOOKUP(H603,EQUIPAMENTOS!$B$11:$G$98,6,FALSE)*K603)</f>
        <v/>
      </c>
    </row>
    <row r="604" spans="1:12" s="117" customFormat="1" ht="21" x14ac:dyDescent="0.25">
      <c r="A604" s="170"/>
      <c r="B604" s="179"/>
      <c r="C604" s="175" t="str">
        <f>IF(B604="","",VLOOKUP(B604,EQUIPAMENTOS!$B$11:$G$98,2,FALSE))</f>
        <v/>
      </c>
      <c r="D604" s="182" t="str">
        <f>IF(B604="","",VLOOKUP(B604,EQUIPAMENTOS!$B$11:$G$98,6,FALSE))</f>
        <v/>
      </c>
      <c r="E604" s="180"/>
      <c r="F604" s="181" t="str">
        <f>IF(B604="","",VLOOKUP(B604,EQUIPAMENTOS!$B$11:$G$98,6,FALSE)*E604)</f>
        <v/>
      </c>
      <c r="G604" s="120"/>
      <c r="H604" s="179"/>
      <c r="I604" s="175" t="str">
        <f>IF(H604="","",VLOOKUP(H604,EQUIPAMENTOS!$B$11:$G$98,2,FALSE))</f>
        <v/>
      </c>
      <c r="J604" s="182" t="str">
        <f>IF(H604="","",VLOOKUP(H604,EQUIPAMENTOS!$B$11:$G$98,6,FALSE))</f>
        <v/>
      </c>
      <c r="K604" s="180"/>
      <c r="L604" s="181" t="str">
        <f>IF(H604="","",VLOOKUP(H604,EQUIPAMENTOS!$B$11:$G$98,6,FALSE)*K604)</f>
        <v/>
      </c>
    </row>
    <row r="605" spans="1:12" s="117" customFormat="1" ht="21" x14ac:dyDescent="0.3">
      <c r="A605" s="170"/>
      <c r="B605" s="321" t="s">
        <v>80</v>
      </c>
      <c r="C605" s="322"/>
      <c r="D605" s="322"/>
      <c r="E605" s="323"/>
      <c r="F605" s="118">
        <f>SUM(F598:F604)</f>
        <v>0</v>
      </c>
      <c r="G605" s="120"/>
      <c r="H605" s="321" t="s">
        <v>80</v>
      </c>
      <c r="I605" s="322"/>
      <c r="J605" s="322"/>
      <c r="K605" s="323"/>
      <c r="L605" s="118">
        <f>SUM(L598:L604)</f>
        <v>0</v>
      </c>
    </row>
    <row r="606" spans="1:12" s="117" customFormat="1" ht="21.75" thickBot="1" x14ac:dyDescent="0.35">
      <c r="A606" s="170"/>
      <c r="B606" s="318" t="s">
        <v>57</v>
      </c>
      <c r="C606" s="319"/>
      <c r="D606" s="319"/>
      <c r="E606" s="320"/>
      <c r="F606" s="119">
        <f>+F596+F605</f>
        <v>2.7813631578947371</v>
      </c>
      <c r="G606" s="120"/>
      <c r="H606" s="318" t="s">
        <v>57</v>
      </c>
      <c r="I606" s="319"/>
      <c r="J606" s="319"/>
      <c r="K606" s="320"/>
      <c r="L606" s="119">
        <f>+L596+L605</f>
        <v>10.261666666666667</v>
      </c>
    </row>
    <row r="607" spans="1:12" s="117" customFormat="1" ht="21" x14ac:dyDescent="0.25">
      <c r="A607" s="170"/>
      <c r="G607" s="120"/>
    </row>
    <row r="608" spans="1:12" s="117" customFormat="1" ht="21.75" thickBot="1" x14ac:dyDescent="0.3">
      <c r="A608" s="170"/>
      <c r="G608" s="120"/>
    </row>
    <row r="609" spans="1:12" s="117" customFormat="1" ht="21.75" thickBot="1" x14ac:dyDescent="0.3">
      <c r="A609" s="170">
        <v>31</v>
      </c>
      <c r="B609" s="324" t="s">
        <v>379</v>
      </c>
      <c r="C609" s="325"/>
      <c r="D609" s="325"/>
      <c r="E609" s="325"/>
      <c r="F609" s="326"/>
      <c r="G609" s="120"/>
      <c r="H609" s="324" t="s">
        <v>383</v>
      </c>
      <c r="I609" s="325"/>
      <c r="J609" s="325"/>
      <c r="K609" s="325"/>
      <c r="L609" s="326"/>
    </row>
    <row r="610" spans="1:12" s="117" customFormat="1" ht="21" x14ac:dyDescent="0.25">
      <c r="A610" s="170"/>
      <c r="B610" s="172" t="s">
        <v>64</v>
      </c>
      <c r="C610" s="173" t="s">
        <v>148</v>
      </c>
      <c r="D610" s="172" t="s">
        <v>49</v>
      </c>
      <c r="E610" s="172" t="s">
        <v>53</v>
      </c>
      <c r="F610" s="174" t="s">
        <v>56</v>
      </c>
      <c r="G610" s="120"/>
      <c r="H610" s="172" t="s">
        <v>64</v>
      </c>
      <c r="I610" s="173" t="s">
        <v>148</v>
      </c>
      <c r="J610" s="172" t="s">
        <v>49</v>
      </c>
      <c r="K610" s="172" t="s">
        <v>53</v>
      </c>
      <c r="L610" s="174" t="s">
        <v>56</v>
      </c>
    </row>
    <row r="611" spans="1:12" s="117" customFormat="1" ht="21" x14ac:dyDescent="0.25">
      <c r="A611" s="170"/>
      <c r="B611" s="177">
        <v>1</v>
      </c>
      <c r="C611" s="303" t="str">
        <f>IF(B611="","",VLOOKUP(B611,MP!$A$3:$G$801,2,FALSE))</f>
        <v>GAZE</v>
      </c>
      <c r="D611" s="304" t="str">
        <f>IF(B611="","",VLOOKUP(B611,MP!$A$3:$G$801,7,FALSE))</f>
        <v>UNID</v>
      </c>
      <c r="E611" s="305">
        <v>10</v>
      </c>
      <c r="F611" s="306">
        <f>IF(B611="","",VLOOKUP(B611,MP!$A$3:$G$801,6,FALSE)*E611)</f>
        <v>0.67</v>
      </c>
      <c r="G611" s="120"/>
      <c r="H611" s="177">
        <v>1</v>
      </c>
      <c r="I611" s="303" t="str">
        <f>IF(H611="","",VLOOKUP(H611,MP!$A$3:$G$801,2,FALSE))</f>
        <v>GAZE</v>
      </c>
      <c r="J611" s="304" t="str">
        <f>IF(H611="","",VLOOKUP(H611,MP!$A$3:$G$801,7,FALSE))</f>
        <v>UNID</v>
      </c>
      <c r="K611" s="305">
        <v>10</v>
      </c>
      <c r="L611" s="306">
        <f>IF(H611="","",VLOOKUP(H611,MP!$A$3:$G$801,6,FALSE)*K611)</f>
        <v>0.67</v>
      </c>
    </row>
    <row r="612" spans="1:12" s="117" customFormat="1" ht="21" x14ac:dyDescent="0.25">
      <c r="A612" s="170"/>
      <c r="B612" s="178">
        <v>9</v>
      </c>
      <c r="C612" s="311" t="s">
        <v>227</v>
      </c>
      <c r="D612" s="304" t="str">
        <f>IF(B612="","",VLOOKUP(B612,MP!$A$3:$G$801,7,FALSE))</f>
        <v>UNID</v>
      </c>
      <c r="E612" s="305">
        <v>1</v>
      </c>
      <c r="F612" s="306">
        <f>IF(B612="","",VLOOKUP(B612,MP!$A$3:$G$801,6,FALSE)*E612)</f>
        <v>0.2</v>
      </c>
      <c r="G612" s="120"/>
      <c r="H612" s="178">
        <v>25</v>
      </c>
      <c r="I612" s="303" t="str">
        <f>IF(H612="","",VLOOKUP(H612,MP!$A$3:$G$801,2,FALSE))</f>
        <v xml:space="preserve">CREME ESFOLIANTE FONTE BRASIL </v>
      </c>
      <c r="J612" s="304" t="str">
        <f>IF(H612="","",VLOOKUP(H612,MP!$A$3:$G$801,7,FALSE))</f>
        <v>GRAMAS</v>
      </c>
      <c r="K612" s="305">
        <v>6</v>
      </c>
      <c r="L612" s="306">
        <f>IF(H612="","",VLOOKUP(H612,MP!$A$3:$G$801,6,FALSE)*K612)</f>
        <v>0.25288421052631577</v>
      </c>
    </row>
    <row r="613" spans="1:12" s="117" customFormat="1" ht="21" x14ac:dyDescent="0.25">
      <c r="A613" s="170"/>
      <c r="B613" s="178">
        <v>20</v>
      </c>
      <c r="C613" s="303" t="str">
        <f>IF(B613="","",VLOOKUP(B613,MP!$A$3:$G$801,2,FALSE))</f>
        <v xml:space="preserve">PAPEL TOALHA </v>
      </c>
      <c r="D613" s="304" t="str">
        <f>IF(B613="","",VLOOKUP(B613,MP!$A$3:$G$801,7,FALSE))</f>
        <v>PCTE</v>
      </c>
      <c r="E613" s="305">
        <v>15</v>
      </c>
      <c r="F613" s="306">
        <f>IF(B613="","",VLOOKUP(B613,MP!$A$3:$G$801,6,FALSE)*E613)</f>
        <v>0.36</v>
      </c>
      <c r="G613" s="120"/>
      <c r="H613" s="178">
        <v>20</v>
      </c>
      <c r="I613" s="303" t="str">
        <f>IF(H613="","",VLOOKUP(H613,MP!$A$3:$G$801,2,FALSE))</f>
        <v xml:space="preserve">PAPEL TOALHA </v>
      </c>
      <c r="J613" s="304" t="str">
        <f>IF(H613="","",VLOOKUP(H613,MP!$A$3:$G$801,7,FALSE))</f>
        <v>PCTE</v>
      </c>
      <c r="K613" s="305">
        <v>30</v>
      </c>
      <c r="L613" s="306">
        <f>IF(H613="","",VLOOKUP(H613,MP!$A$3:$G$801,6,FALSE)*K613)</f>
        <v>0.72</v>
      </c>
    </row>
    <row r="614" spans="1:12" s="117" customFormat="1" ht="21" x14ac:dyDescent="0.25">
      <c r="A614" s="170"/>
      <c r="B614" s="178">
        <v>21</v>
      </c>
      <c r="C614" s="303" t="str">
        <f>IF(B614="","",VLOOKUP(B614,MP!$A$3:$G$801,2,FALSE))</f>
        <v xml:space="preserve">PAPEL LENÇOL </v>
      </c>
      <c r="D614" s="304" t="str">
        <f>IF(B614="","",VLOOKUP(B614,MP!$A$3:$G$801,7,FALSE))</f>
        <v>CM</v>
      </c>
      <c r="E614" s="305">
        <v>200</v>
      </c>
      <c r="F614" s="306">
        <f>IF(B614="","",VLOOKUP(B614,MP!$A$3:$G$801,6,FALSE)*E614)</f>
        <v>0.6</v>
      </c>
      <c r="G614" s="120"/>
      <c r="H614" s="178">
        <v>21</v>
      </c>
      <c r="I614" s="303" t="str">
        <f>IF(H614="","",VLOOKUP(H614,MP!$A$3:$G$801,2,FALSE))</f>
        <v xml:space="preserve">PAPEL LENÇOL </v>
      </c>
      <c r="J614" s="304" t="str">
        <f>IF(H614="","",VLOOKUP(H614,MP!$A$3:$G$801,7,FALSE))</f>
        <v>CM</v>
      </c>
      <c r="K614" s="305">
        <v>200</v>
      </c>
      <c r="L614" s="306">
        <f>IF(H614="","",VLOOKUP(H614,MP!$A$3:$G$801,6,FALSE)*K614)</f>
        <v>0.6</v>
      </c>
    </row>
    <row r="615" spans="1:12" s="117" customFormat="1" ht="21" x14ac:dyDescent="0.25">
      <c r="A615" s="170"/>
      <c r="B615" s="178">
        <v>7</v>
      </c>
      <c r="C615" s="303" t="str">
        <f>IF(B615="","",VLOOKUP(B615,MP!$A$3:$G$801,2,FALSE))</f>
        <v xml:space="preserve">TOUCA </v>
      </c>
      <c r="D615" s="304" t="str">
        <f>IF(B615="","",VLOOKUP(B615,MP!$A$3:$G$801,7,FALSE))</f>
        <v>UNID</v>
      </c>
      <c r="E615" s="305">
        <v>1</v>
      </c>
      <c r="F615" s="306">
        <f>IF(B615="","",VLOOKUP(B615,MP!$A$3:$G$801,6,FALSE)*E615)</f>
        <v>7.4999999999999997E-2</v>
      </c>
      <c r="G615" s="120"/>
      <c r="H615" s="178">
        <v>78</v>
      </c>
      <c r="I615" s="303" t="str">
        <f>IF(H615="","",VLOOKUP(H615,MP!$A$3:$G$801,2,FALSE))</f>
        <v xml:space="preserve">PAPEL INSUFILME </v>
      </c>
      <c r="J615" s="304" t="str">
        <f>IF(H615="","",VLOOKUP(H615,MP!$A$3:$G$801,7,FALSE))</f>
        <v>CM</v>
      </c>
      <c r="K615" s="305">
        <v>240</v>
      </c>
      <c r="L615" s="306">
        <f>IF(H615="","",VLOOKUP(H615,MP!$A$3:$G$801,6,FALSE)*K615)</f>
        <v>0.75726315789473686</v>
      </c>
    </row>
    <row r="616" spans="1:12" s="117" customFormat="1" ht="21" x14ac:dyDescent="0.25">
      <c r="A616" s="170"/>
      <c r="B616" s="178">
        <v>76</v>
      </c>
      <c r="C616" s="303" t="str">
        <f>IF(B616="","",VLOOKUP(B616,MP!$A$3:$G$801,2,FALSE))</f>
        <v>AGULHA DE ELETROLIPOLISE</v>
      </c>
      <c r="D616" s="304" t="str">
        <f>IF(B616="","",VLOOKUP(B616,MP!$A$3:$G$801,7,FALSE))</f>
        <v>UNID</v>
      </c>
      <c r="E616" s="305">
        <v>8</v>
      </c>
      <c r="F616" s="306">
        <f>IF(B616="","",VLOOKUP(B616,MP!$A$3:$G$801,6,FALSE)*E616)</f>
        <v>15.36</v>
      </c>
      <c r="G616" s="120"/>
      <c r="H616" s="178">
        <v>8</v>
      </c>
      <c r="I616" s="303" t="str">
        <f>IF(H616="","",VLOOKUP(H616,MP!$A$3:$G$801,2,FALSE))</f>
        <v xml:space="preserve">LUVA </v>
      </c>
      <c r="J616" s="304" t="str">
        <f>IF(H616="","",VLOOKUP(H616,MP!$A$3:$G$801,7,FALSE))</f>
        <v>UNID</v>
      </c>
      <c r="K616" s="305">
        <v>2</v>
      </c>
      <c r="L616" s="306">
        <f>IF(H616="","",VLOOKUP(H616,MP!$A$3:$G$801,6,FALSE)*K616)</f>
        <v>0.48</v>
      </c>
    </row>
    <row r="617" spans="1:12" s="117" customFormat="1" ht="21" x14ac:dyDescent="0.25">
      <c r="A617" s="170"/>
      <c r="B617" s="178">
        <v>8</v>
      </c>
      <c r="C617" s="303" t="str">
        <f>IF(B617="","",VLOOKUP(B617,MP!$A$3:$G$801,2,FALSE))</f>
        <v xml:space="preserve">LUVA </v>
      </c>
      <c r="D617" s="304" t="str">
        <f>IF(B617="","",VLOOKUP(B617,MP!$A$3:$G$801,7,FALSE))</f>
        <v>UNID</v>
      </c>
      <c r="E617" s="305">
        <v>2</v>
      </c>
      <c r="F617" s="306">
        <f>IF(B617="","",VLOOKUP(B617,MP!$A$3:$G$801,6,FALSE)*E617)</f>
        <v>0.48</v>
      </c>
      <c r="G617" s="120"/>
      <c r="H617" s="178">
        <v>5</v>
      </c>
      <c r="I617" s="303" t="str">
        <f>IF(H617="","",VLOOKUP(H617,MP!$A$3:$G$801,2,FALSE))</f>
        <v xml:space="preserve">CLOREXIDINA </v>
      </c>
      <c r="J617" s="304" t="str">
        <f>IF(H617="","",VLOOKUP(H617,MP!$A$3:$G$801,7,FALSE))</f>
        <v>ML</v>
      </c>
      <c r="K617" s="305">
        <v>5</v>
      </c>
      <c r="L617" s="306">
        <f>IF(H617="","",VLOOKUP(H617,MP!$A$3:$G$801,6,FALSE)*K617)</f>
        <v>0.1875</v>
      </c>
    </row>
    <row r="618" spans="1:12" s="117" customFormat="1" ht="21" x14ac:dyDescent="0.25">
      <c r="A618" s="170"/>
      <c r="B618" s="178">
        <v>5</v>
      </c>
      <c r="C618" s="303" t="str">
        <f>IF(B618="","",VLOOKUP(B618,MP!$A$3:$G$801,2,FALSE))</f>
        <v xml:space="preserve">CLOREXIDINA </v>
      </c>
      <c r="D618" s="304" t="str">
        <f>IF(B618="","",VLOOKUP(B618,MP!$A$3:$G$801,7,FALSE))</f>
        <v>ML</v>
      </c>
      <c r="E618" s="305">
        <v>3</v>
      </c>
      <c r="F618" s="306">
        <f>IF(B618="","",VLOOKUP(B618,MP!$A$3:$G$801,6,FALSE)*E618)</f>
        <v>0.11249999999999999</v>
      </c>
      <c r="G618" s="120"/>
      <c r="H618" s="178">
        <v>23</v>
      </c>
      <c r="I618" s="303" t="str">
        <f>IF(H618="","",VLOOKUP(H618,MP!$A$3:$G$801,2,FALSE))</f>
        <v>CREME DE MASSAGEM DETOX GOMAGEM FB</v>
      </c>
      <c r="J618" s="304" t="str">
        <f>IF(H618="","",VLOOKUP(H618,MP!$A$3:$G$801,7,FALSE))</f>
        <v>GRAMAS</v>
      </c>
      <c r="K618" s="305">
        <v>15</v>
      </c>
      <c r="L618" s="306">
        <f>IF(H618="","",VLOOKUP(H618,MP!$A$3:$G$801,6,FALSE)*K618)</f>
        <v>0.91200000000000003</v>
      </c>
    </row>
    <row r="619" spans="1:12" s="117" customFormat="1" ht="21" x14ac:dyDescent="0.25">
      <c r="A619" s="170"/>
      <c r="B619" s="178"/>
      <c r="C619" s="175" t="str">
        <f>IF(B619="","",VLOOKUP(B619,MP!$A$3:$G$801,2,FALSE))</f>
        <v/>
      </c>
      <c r="D619" s="176" t="str">
        <f>IF(B619="","",VLOOKUP(B619,MP!$A$3:$G$801,7,FALSE))</f>
        <v/>
      </c>
      <c r="E619" s="180"/>
      <c r="F619" s="181" t="str">
        <f>IF(B619="","",VLOOKUP(B619,MP!$A$3:$G$801,6,FALSE)*E619)</f>
        <v/>
      </c>
      <c r="G619" s="120"/>
      <c r="H619" s="178">
        <v>24</v>
      </c>
      <c r="I619" s="303" t="str">
        <f>IF(H619="","",VLOOKUP(H619,MP!$A$3:$G$801,2,FALSE))</f>
        <v>GEL MIX DE PIMENTA 500G FB</v>
      </c>
      <c r="J619" s="304" t="str">
        <f>IF(H619="","",VLOOKUP(H619,MP!$A$3:$G$801,7,FALSE))</f>
        <v>GRAMAS</v>
      </c>
      <c r="K619" s="305">
        <v>15</v>
      </c>
      <c r="L619" s="306">
        <f>IF(H619="","",VLOOKUP(H619,MP!$A$3:$G$801,6,FALSE)*K619)</f>
        <v>0.9968999999999999</v>
      </c>
    </row>
    <row r="620" spans="1:12" s="117" customFormat="1" ht="21" x14ac:dyDescent="0.25">
      <c r="A620" s="170"/>
      <c r="B620" s="178"/>
      <c r="C620" s="175" t="str">
        <f>IF(B620="","",VLOOKUP(B620,MP!$A$3:$G$801,2,FALSE))</f>
        <v/>
      </c>
      <c r="D620" s="176" t="str">
        <f>IF(B620="","",VLOOKUP(B620,MP!$A$3:$G$801,7,FALSE))</f>
        <v/>
      </c>
      <c r="E620" s="180"/>
      <c r="F620" s="181" t="str">
        <f>IF(B620="","",VLOOKUP(B620,MP!$A$3:$G$801,6,FALSE)*E620)</f>
        <v/>
      </c>
      <c r="G620" s="120"/>
      <c r="H620" s="178">
        <v>26</v>
      </c>
      <c r="I620" s="303" t="str">
        <f>IF(H620="","",VLOOKUP(H620,MP!$A$3:$G$801,2,FALSE))</f>
        <v>CREME MASSAGEM TERMOLIPO FB</v>
      </c>
      <c r="J620" s="304" t="str">
        <f>IF(H620="","",VLOOKUP(H620,MP!$A$3:$G$801,7,FALSE))</f>
        <v>GRAMAS</v>
      </c>
      <c r="K620" s="305">
        <v>12</v>
      </c>
      <c r="L620" s="306">
        <f>IF(H620="","",VLOOKUP(H620,MP!$A$3:$G$801,6,FALSE)*K620)</f>
        <v>0.5053894736842105</v>
      </c>
    </row>
    <row r="621" spans="1:12" s="117" customFormat="1" ht="21" x14ac:dyDescent="0.25">
      <c r="A621" s="170"/>
      <c r="B621" s="178"/>
      <c r="C621" s="175" t="str">
        <f>IF(B621="","",VLOOKUP(B621,MP!$A$3:$G$801,2,FALSE))</f>
        <v/>
      </c>
      <c r="D621" s="176" t="str">
        <f>IF(B621="","",VLOOKUP(B621,MP!$A$3:$G$801,7,FALSE))</f>
        <v/>
      </c>
      <c r="E621" s="180"/>
      <c r="F621" s="181" t="str">
        <f>IF(B621="","",VLOOKUP(B621,MP!$A$3:$G$801,6,FALSE)*E621)</f>
        <v/>
      </c>
      <c r="G621" s="120"/>
      <c r="H621" s="178">
        <v>7</v>
      </c>
      <c r="I621" s="303" t="str">
        <f>IF(H621="","",VLOOKUP(H621,MP!$A$3:$G$801,2,FALSE))</f>
        <v xml:space="preserve">TOUCA </v>
      </c>
      <c r="J621" s="304" t="str">
        <f>IF(H621="","",VLOOKUP(H621,MP!$A$3:$G$801,7,FALSE))</f>
        <v>UNID</v>
      </c>
      <c r="K621" s="305">
        <v>1</v>
      </c>
      <c r="L621" s="306">
        <f>IF(H621="","",VLOOKUP(H621,MP!$A$3:$G$801,6,FALSE)*K621)</f>
        <v>7.4999999999999997E-2</v>
      </c>
    </row>
    <row r="622" spans="1:12" s="117" customFormat="1" ht="21" x14ac:dyDescent="0.25">
      <c r="A622" s="170"/>
      <c r="B622" s="179"/>
      <c r="C622" s="175" t="str">
        <f>IF(B622="","",VLOOKUP(B622,MP!$A$3:$G$801,2,FALSE))</f>
        <v/>
      </c>
      <c r="D622" s="176" t="str">
        <f>IF(B622="","",VLOOKUP(B622,MP!$A$3:$G$801,7,FALSE))</f>
        <v/>
      </c>
      <c r="E622" s="180"/>
      <c r="F622" s="181" t="str">
        <f>IF(B622="","",VLOOKUP(B622,MP!$A$3:$G$801,6,FALSE)*E622)</f>
        <v/>
      </c>
      <c r="G622" s="120"/>
      <c r="H622" s="179">
        <v>27</v>
      </c>
      <c r="I622" s="303" t="str">
        <f>IF(H622="","",VLOOKUP(H622,MP!$A$3:$G$801,2,FALSE))</f>
        <v>FLUIDO TERMOLIPO FB</v>
      </c>
      <c r="J622" s="304" t="str">
        <f>IF(H622="","",VLOOKUP(H622,MP!$A$3:$G$801,7,FALSE))</f>
        <v>ML</v>
      </c>
      <c r="K622" s="305">
        <v>2</v>
      </c>
      <c r="L622" s="306">
        <f>IF(H622="","",VLOOKUP(H622,MP!$A$3:$G$801,6,FALSE)*K622)</f>
        <v>0.23949999999999999</v>
      </c>
    </row>
    <row r="623" spans="1:12" s="117" customFormat="1" ht="21" x14ac:dyDescent="0.25">
      <c r="A623" s="170"/>
      <c r="B623" s="179"/>
      <c r="C623" s="175" t="str">
        <f>IF(B623="","",VLOOKUP(B623,MP!$A$3:$G$801,2,FALSE))</f>
        <v/>
      </c>
      <c r="D623" s="176" t="str">
        <f>IF(B623="","",VLOOKUP(B623,MP!$A$3:$G$801,7,FALSE))</f>
        <v/>
      </c>
      <c r="E623" s="180"/>
      <c r="F623" s="181" t="str">
        <f>IF(B623="","",VLOOKUP(B623,MP!$A$3:$G$801,6,FALSE)*E623)</f>
        <v/>
      </c>
      <c r="G623" s="120"/>
      <c r="H623" s="179">
        <v>74</v>
      </c>
      <c r="I623" s="303" t="str">
        <f>IF(H623="","",VLOOKUP(H623,MP!$A$3:$G$801,2,FALSE))</f>
        <v xml:space="preserve">PLASTICO PARA MANTA </v>
      </c>
      <c r="J623" s="304" t="str">
        <f>IF(H623="","",VLOOKUP(H623,MP!$A$3:$G$801,7,FALSE))</f>
        <v>CM</v>
      </c>
      <c r="K623" s="305">
        <v>2.5</v>
      </c>
      <c r="L623" s="306">
        <f>IF(H623="","",VLOOKUP(H623,MP!$A$3:$G$801,6,FALSE)*K623)</f>
        <v>0.125</v>
      </c>
    </row>
    <row r="624" spans="1:12" s="117" customFormat="1" ht="21" x14ac:dyDescent="0.25">
      <c r="A624" s="170"/>
      <c r="B624" s="179"/>
      <c r="C624" s="175" t="str">
        <f>IF(B624="","",VLOOKUP(B624,MP!$A$3:$G$801,2,FALSE))</f>
        <v/>
      </c>
      <c r="D624" s="176" t="str">
        <f>IF(B624="","",VLOOKUP(B624,MP!$A$3:$G$801,7,FALSE))</f>
        <v/>
      </c>
      <c r="E624" s="180"/>
      <c r="F624" s="181" t="str">
        <f>IF(B624="","",VLOOKUP(B624,MP!$A$3:$G$801,6,FALSE)*E624)</f>
        <v/>
      </c>
      <c r="G624" s="120"/>
      <c r="H624" s="179">
        <v>76</v>
      </c>
      <c r="I624" s="303" t="str">
        <f>IF(H624="","",VLOOKUP(H624,MP!$A$3:$G$801,2,FALSE))</f>
        <v>AGULHA DE ELETROLIPOLISE</v>
      </c>
      <c r="J624" s="304" t="str">
        <f>IF(H624="","",VLOOKUP(H624,MP!$A$3:$G$801,7,FALSE))</f>
        <v>UNID</v>
      </c>
      <c r="K624" s="305">
        <v>10</v>
      </c>
      <c r="L624" s="306">
        <f>IF(H624="","",VLOOKUP(H624,MP!$A$3:$G$801,6,FALSE)*K624)</f>
        <v>19.2</v>
      </c>
    </row>
    <row r="625" spans="1:12" s="117" customFormat="1" ht="21" x14ac:dyDescent="0.25">
      <c r="A625" s="170"/>
      <c r="B625" s="179"/>
      <c r="C625" s="175" t="str">
        <f>IF(B625="","",VLOOKUP(B625,MP!$A$3:$G$801,2,FALSE))</f>
        <v/>
      </c>
      <c r="D625" s="176" t="str">
        <f>IF(B625="","",VLOOKUP(B625,MP!$A$3:$G$801,7,FALSE))</f>
        <v/>
      </c>
      <c r="E625" s="180"/>
      <c r="F625" s="181" t="str">
        <f>IF(B625="","",VLOOKUP(B625,MP!$A$3:$G$801,6,FALSE)*E625)</f>
        <v/>
      </c>
      <c r="G625" s="120"/>
      <c r="H625" s="179">
        <v>4</v>
      </c>
      <c r="I625" s="303" t="str">
        <f>IF(H625="","",VLOOKUP(H625,MP!$A$3:$G$801,2,FALSE))</f>
        <v xml:space="preserve">GEL ULTRASSOM </v>
      </c>
      <c r="J625" s="304" t="str">
        <f>IF(H625="","",VLOOKUP(H625,MP!$A$3:$G$801,7,FALSE))</f>
        <v>GRAMAS</v>
      </c>
      <c r="K625" s="305">
        <v>78</v>
      </c>
      <c r="L625" s="306">
        <f>IF(H625="","",VLOOKUP(H625,MP!$A$3:$G$801,6,FALSE)*K625)</f>
        <v>0.37439999999999996</v>
      </c>
    </row>
    <row r="626" spans="1:12" s="117" customFormat="1" ht="21" x14ac:dyDescent="0.3">
      <c r="A626" s="170"/>
      <c r="B626" s="321" t="s">
        <v>58</v>
      </c>
      <c r="C626" s="322"/>
      <c r="D626" s="322"/>
      <c r="E626" s="323"/>
      <c r="F626" s="183">
        <f>SUM(F611:F625)</f>
        <v>17.857500000000002</v>
      </c>
      <c r="G626" s="120"/>
      <c r="H626" s="321" t="s">
        <v>58</v>
      </c>
      <c r="I626" s="322"/>
      <c r="J626" s="322"/>
      <c r="K626" s="323"/>
      <c r="L626" s="183">
        <f>SUM(L611:L625)</f>
        <v>26.095836842105264</v>
      </c>
    </row>
    <row r="627" spans="1:12" s="117" customFormat="1" ht="21" x14ac:dyDescent="0.25">
      <c r="A627" s="170"/>
      <c r="B627" s="172" t="s">
        <v>64</v>
      </c>
      <c r="C627" s="173" t="s">
        <v>149</v>
      </c>
      <c r="D627" s="173" t="s">
        <v>89</v>
      </c>
      <c r="E627" s="173" t="s">
        <v>150</v>
      </c>
      <c r="F627" s="174" t="s">
        <v>56</v>
      </c>
      <c r="G627" s="120"/>
      <c r="H627" s="172" t="s">
        <v>64</v>
      </c>
      <c r="I627" s="173" t="s">
        <v>149</v>
      </c>
      <c r="J627" s="173" t="s">
        <v>89</v>
      </c>
      <c r="K627" s="173" t="s">
        <v>150</v>
      </c>
      <c r="L627" s="174" t="s">
        <v>56</v>
      </c>
    </row>
    <row r="628" spans="1:12" s="117" customFormat="1" ht="21" x14ac:dyDescent="0.25">
      <c r="A628" s="170"/>
      <c r="B628" s="179">
        <v>4</v>
      </c>
      <c r="C628" s="175" t="str">
        <f>IF(B628="","",VLOOKUP(B628,EQUIPAMENTOS!$B$11:$G$98,2,FALSE))</f>
        <v>STIMULUS</v>
      </c>
      <c r="D628" s="182">
        <f>IF(B628="","",VLOOKUP(B628,EQUIPAMENTOS!$B$11:$G$98,6,FALSE))</f>
        <v>5.5082070707070706E-3</v>
      </c>
      <c r="E628" s="180"/>
      <c r="F628" s="181">
        <f>IF(B628="","",VLOOKUP(B628,EQUIPAMENTOS!$B$11:$G$98,6,FALSE)*E628)</f>
        <v>0</v>
      </c>
      <c r="G628" s="120"/>
      <c r="H628" s="179">
        <v>4</v>
      </c>
      <c r="I628" s="175" t="str">
        <f>IF(H628="","",VLOOKUP(H628,EQUIPAMENTOS!$B$11:$G$98,2,FALSE))</f>
        <v>STIMULUS</v>
      </c>
      <c r="J628" s="182">
        <f>IF(H628="","",VLOOKUP(H628,EQUIPAMENTOS!$B$11:$G$98,6,FALSE))</f>
        <v>5.5082070707070706E-3</v>
      </c>
      <c r="K628" s="180"/>
      <c r="L628" s="181">
        <f>IF(H628="","",VLOOKUP(H628,EQUIPAMENTOS!$B$11:$G$98,6,FALSE)*K628)</f>
        <v>0</v>
      </c>
    </row>
    <row r="629" spans="1:12" s="117" customFormat="1" ht="21" x14ac:dyDescent="0.25">
      <c r="A629" s="170"/>
      <c r="B629" s="179"/>
      <c r="C629" s="175" t="str">
        <f>IF(B629="","",VLOOKUP(B629,EQUIPAMENTOS!$B$11:$G$98,2,FALSE))</f>
        <v/>
      </c>
      <c r="D629" s="182" t="str">
        <f>IF(B629="","",VLOOKUP(B629,EQUIPAMENTOS!$B$11:$G$98,6,FALSE))</f>
        <v/>
      </c>
      <c r="E629" s="180"/>
      <c r="F629" s="181" t="str">
        <f>IF(B629="","",VLOOKUP(B629,EQUIPAMENTOS!$B$11:$G$98,6,FALSE)*E629)</f>
        <v/>
      </c>
      <c r="G629" s="120"/>
      <c r="H629" s="179">
        <v>5</v>
      </c>
      <c r="I629" s="175" t="str">
        <f>IF(H629="","",VLOOKUP(H629,EQUIPAMENTOS!$B$11:$G$98,2,FALSE))</f>
        <v>ULTRAFOCUS ULTRASSOM FOCALIZADO</v>
      </c>
      <c r="J629" s="182">
        <f>IF(H629="","",VLOOKUP(H629,EQUIPAMENTOS!$B$11:$G$98,6,FALSE))</f>
        <v>1.5451388888888888E-2</v>
      </c>
      <c r="K629" s="180"/>
      <c r="L629" s="181">
        <f>IF(H629="","",VLOOKUP(H629,EQUIPAMENTOS!$B$11:$G$98,6,FALSE)*K629)</f>
        <v>0</v>
      </c>
    </row>
    <row r="630" spans="1:12" s="117" customFormat="1" ht="21" x14ac:dyDescent="0.25">
      <c r="A630" s="170"/>
      <c r="B630" s="179"/>
      <c r="C630" s="175" t="str">
        <f>IF(B630="","",VLOOKUP(B630,EQUIPAMENTOS!$B$11:$G$98,2,FALSE))</f>
        <v/>
      </c>
      <c r="D630" s="182" t="str">
        <f>IF(B630="","",VLOOKUP(B630,EQUIPAMENTOS!$B$11:$G$98,6,FALSE))</f>
        <v/>
      </c>
      <c r="E630" s="180"/>
      <c r="F630" s="181" t="str">
        <f>IF(B630="","",VLOOKUP(B630,EQUIPAMENTOS!$B$11:$G$98,6,FALSE)*E630)</f>
        <v/>
      </c>
      <c r="G630" s="120"/>
      <c r="H630" s="179">
        <v>17</v>
      </c>
      <c r="I630" s="175" t="str">
        <f>IF(H630="","",VLOOKUP(H630,EQUIPAMENTOS!$B$11:$G$98,2,FALSE))</f>
        <v>MANTA TERMICA CORPO INTEIRO</v>
      </c>
      <c r="J630" s="182">
        <f>IF(H630="","",VLOOKUP(H630,EQUIPAMENTOS!$B$11:$G$98,6,FALSE))</f>
        <v>1.3255997474747475E-3</v>
      </c>
      <c r="K630" s="180"/>
      <c r="L630" s="181">
        <f>IF(H630="","",VLOOKUP(H630,EQUIPAMENTOS!$B$11:$G$98,6,FALSE)*K630)</f>
        <v>0</v>
      </c>
    </row>
    <row r="631" spans="1:12" s="117" customFormat="1" ht="21" x14ac:dyDescent="0.25">
      <c r="A631" s="170"/>
      <c r="B631" s="179"/>
      <c r="C631" s="175" t="str">
        <f>IF(B631="","",VLOOKUP(B631,EQUIPAMENTOS!$B$11:$G$98,2,FALSE))</f>
        <v/>
      </c>
      <c r="D631" s="182" t="str">
        <f>IF(B631="","",VLOOKUP(B631,EQUIPAMENTOS!$B$11:$G$98,6,FALSE))</f>
        <v/>
      </c>
      <c r="E631" s="180"/>
      <c r="F631" s="181" t="str">
        <f>IF(B631="","",VLOOKUP(B631,EQUIPAMENTOS!$B$11:$G$98,6,FALSE)*E631)</f>
        <v/>
      </c>
      <c r="G631" s="120"/>
      <c r="H631" s="179">
        <v>30</v>
      </c>
      <c r="I631" s="175" t="str">
        <f>IF(H631="","",VLOOKUP(H631,EQUIPAMENTOS!$B$11:$G$98,2,FALSE))</f>
        <v>KIT VENTOSA LUXO</v>
      </c>
      <c r="J631" s="182">
        <f>IF(H631="","",VLOOKUP(H631,EQUIPAMENTOS!$B$11:$G$98,6,FALSE))</f>
        <v>2.6183712121212124E-4</v>
      </c>
      <c r="K631" s="180"/>
      <c r="L631" s="181">
        <f>IF(H631="","",VLOOKUP(H631,EQUIPAMENTOS!$B$11:$G$98,6,FALSE)*K631)</f>
        <v>0</v>
      </c>
    </row>
    <row r="632" spans="1:12" s="117" customFormat="1" ht="21" x14ac:dyDescent="0.25">
      <c r="A632" s="170"/>
      <c r="B632" s="179"/>
      <c r="C632" s="175" t="str">
        <f>IF(B632="","",VLOOKUP(B632,EQUIPAMENTOS!$B$11:$G$98,2,FALSE))</f>
        <v/>
      </c>
      <c r="D632" s="182" t="str">
        <f>IF(B632="","",VLOOKUP(B632,EQUIPAMENTOS!$B$11:$G$98,6,FALSE))</f>
        <v/>
      </c>
      <c r="E632" s="180"/>
      <c r="F632" s="181" t="str">
        <f>IF(B632="","",VLOOKUP(B632,EQUIPAMENTOS!$B$11:$G$98,6,FALSE)*E632)</f>
        <v/>
      </c>
      <c r="G632" s="120"/>
      <c r="H632" s="179"/>
      <c r="I632" s="175" t="str">
        <f>IF(H632="","",VLOOKUP(H632,EQUIPAMENTOS!$B$11:$G$98,2,FALSE))</f>
        <v/>
      </c>
      <c r="J632" s="182" t="str">
        <f>IF(H632="","",VLOOKUP(H632,EQUIPAMENTOS!$B$11:$G$98,6,FALSE))</f>
        <v/>
      </c>
      <c r="K632" s="180"/>
      <c r="L632" s="181" t="str">
        <f>IF(H632="","",VLOOKUP(H632,EQUIPAMENTOS!$B$11:$G$98,6,FALSE)*K632)</f>
        <v/>
      </c>
    </row>
    <row r="633" spans="1:12" s="117" customFormat="1" ht="21" x14ac:dyDescent="0.25">
      <c r="A633" s="170"/>
      <c r="B633" s="179"/>
      <c r="C633" s="175" t="str">
        <f>IF(B633="","",VLOOKUP(B633,EQUIPAMENTOS!$B$11:$G$98,2,FALSE))</f>
        <v/>
      </c>
      <c r="D633" s="182" t="str">
        <f>IF(B633="","",VLOOKUP(B633,EQUIPAMENTOS!$B$11:$G$98,6,FALSE))</f>
        <v/>
      </c>
      <c r="E633" s="180"/>
      <c r="F633" s="181" t="str">
        <f>IF(B633="","",VLOOKUP(B633,EQUIPAMENTOS!$B$11:$G$98,6,FALSE)*E633)</f>
        <v/>
      </c>
      <c r="G633" s="120"/>
      <c r="H633" s="179"/>
      <c r="I633" s="175" t="str">
        <f>IF(H633="","",VLOOKUP(H633,EQUIPAMENTOS!$B$11:$G$98,2,FALSE))</f>
        <v/>
      </c>
      <c r="J633" s="182" t="str">
        <f>IF(H633="","",VLOOKUP(H633,EQUIPAMENTOS!$B$11:$G$98,6,FALSE))</f>
        <v/>
      </c>
      <c r="K633" s="180"/>
      <c r="L633" s="181" t="str">
        <f>IF(H633="","",VLOOKUP(H633,EQUIPAMENTOS!$B$11:$G$98,6,FALSE)*K633)</f>
        <v/>
      </c>
    </row>
    <row r="634" spans="1:12" s="117" customFormat="1" ht="21" x14ac:dyDescent="0.25">
      <c r="A634" s="170"/>
      <c r="B634" s="179"/>
      <c r="C634" s="175" t="str">
        <f>IF(B634="","",VLOOKUP(B634,EQUIPAMENTOS!$B$11:$G$98,2,FALSE))</f>
        <v/>
      </c>
      <c r="D634" s="182" t="str">
        <f>IF(B634="","",VLOOKUP(B634,EQUIPAMENTOS!$B$11:$G$98,6,FALSE))</f>
        <v/>
      </c>
      <c r="E634" s="180"/>
      <c r="F634" s="181" t="str">
        <f>IF(B634="","",VLOOKUP(B634,EQUIPAMENTOS!$B$11:$G$98,6,FALSE)*E634)</f>
        <v/>
      </c>
      <c r="G634" s="120"/>
      <c r="H634" s="179"/>
      <c r="I634" s="175" t="str">
        <f>IF(H634="","",VLOOKUP(H634,EQUIPAMENTOS!$B$11:$G$98,2,FALSE))</f>
        <v/>
      </c>
      <c r="J634" s="182" t="str">
        <f>IF(H634="","",VLOOKUP(H634,EQUIPAMENTOS!$B$11:$G$98,6,FALSE))</f>
        <v/>
      </c>
      <c r="K634" s="180"/>
      <c r="L634" s="181" t="str">
        <f>IF(H634="","",VLOOKUP(H634,EQUIPAMENTOS!$B$11:$G$98,6,FALSE)*K634)</f>
        <v/>
      </c>
    </row>
    <row r="635" spans="1:12" s="117" customFormat="1" ht="21" x14ac:dyDescent="0.3">
      <c r="A635" s="170"/>
      <c r="B635" s="321" t="s">
        <v>80</v>
      </c>
      <c r="C635" s="322"/>
      <c r="D635" s="322"/>
      <c r="E635" s="323"/>
      <c r="F635" s="118">
        <f>SUM(F628:F634)</f>
        <v>0</v>
      </c>
      <c r="G635" s="120"/>
      <c r="H635" s="321" t="s">
        <v>80</v>
      </c>
      <c r="I635" s="322"/>
      <c r="J635" s="322"/>
      <c r="K635" s="323"/>
      <c r="L635" s="118">
        <f>SUM(L628:L634)</f>
        <v>0</v>
      </c>
    </row>
    <row r="636" spans="1:12" s="117" customFormat="1" ht="21.75" thickBot="1" x14ac:dyDescent="0.35">
      <c r="A636" s="170"/>
      <c r="B636" s="318" t="s">
        <v>57</v>
      </c>
      <c r="C636" s="319"/>
      <c r="D636" s="319"/>
      <c r="E636" s="320"/>
      <c r="F636" s="119">
        <f>+F626+F635</f>
        <v>17.857500000000002</v>
      </c>
      <c r="G636" s="120"/>
      <c r="H636" s="318" t="s">
        <v>57</v>
      </c>
      <c r="I636" s="319"/>
      <c r="J636" s="319"/>
      <c r="K636" s="320"/>
      <c r="L636" s="119">
        <f>+L626+L635</f>
        <v>26.095836842105264</v>
      </c>
    </row>
    <row r="637" spans="1:12" s="117" customFormat="1" ht="21" x14ac:dyDescent="0.25">
      <c r="A637" s="170"/>
      <c r="G637" s="120"/>
    </row>
    <row r="638" spans="1:12" s="117" customFormat="1" ht="21.75" thickBot="1" x14ac:dyDescent="0.3">
      <c r="A638" s="170"/>
      <c r="G638" s="120"/>
    </row>
    <row r="639" spans="1:12" s="117" customFormat="1" ht="21.75" thickBot="1" x14ac:dyDescent="0.3">
      <c r="A639" s="170">
        <v>32</v>
      </c>
      <c r="B639" s="324" t="s">
        <v>385</v>
      </c>
      <c r="C639" s="325"/>
      <c r="D639" s="325"/>
      <c r="E639" s="325"/>
      <c r="F639" s="326"/>
      <c r="G639" s="120"/>
      <c r="H639" s="324" t="s">
        <v>118</v>
      </c>
      <c r="I639" s="325"/>
      <c r="J639" s="325"/>
      <c r="K639" s="325"/>
      <c r="L639" s="326"/>
    </row>
    <row r="640" spans="1:12" s="117" customFormat="1" ht="21" x14ac:dyDescent="0.25">
      <c r="A640" s="170"/>
      <c r="B640" s="172" t="s">
        <v>64</v>
      </c>
      <c r="C640" s="173" t="s">
        <v>148</v>
      </c>
      <c r="D640" s="172" t="s">
        <v>49</v>
      </c>
      <c r="E640" s="172" t="s">
        <v>53</v>
      </c>
      <c r="F640" s="174" t="s">
        <v>56</v>
      </c>
      <c r="G640" s="120"/>
      <c r="H640" s="172" t="s">
        <v>64</v>
      </c>
      <c r="I640" s="173" t="s">
        <v>148</v>
      </c>
      <c r="J640" s="172" t="s">
        <v>49</v>
      </c>
      <c r="K640" s="172" t="s">
        <v>53</v>
      </c>
      <c r="L640" s="174" t="s">
        <v>56</v>
      </c>
    </row>
    <row r="641" spans="1:12" s="117" customFormat="1" ht="21" x14ac:dyDescent="0.25">
      <c r="A641" s="170"/>
      <c r="B641" s="307">
        <v>1</v>
      </c>
      <c r="C641" s="303" t="str">
        <f>IF(B641="","",VLOOKUP(B641,MP!$A$3:$G$801,2,FALSE))</f>
        <v>GAZE</v>
      </c>
      <c r="D641" s="304" t="str">
        <f>IF(B641="","",VLOOKUP(B641,MP!$A$3:$G$801,7,FALSE))</f>
        <v>UNID</v>
      </c>
      <c r="E641" s="305">
        <v>10</v>
      </c>
      <c r="F641" s="306">
        <f>IF(B641="","",VLOOKUP(B641,MP!$A$3:$G$801,6,FALSE)*E641)</f>
        <v>0.67</v>
      </c>
      <c r="G641" s="120"/>
      <c r="H641" s="177"/>
      <c r="I641" s="175" t="str">
        <f>IF(H641="","",VLOOKUP(H641,MP!$A$3:$G$801,2,FALSE))</f>
        <v/>
      </c>
      <c r="J641" s="176" t="str">
        <f>IF(H641="","",VLOOKUP(H641,MP!$A$3:$G$801,7,FALSE))</f>
        <v/>
      </c>
      <c r="K641" s="180"/>
      <c r="L641" s="181" t="str">
        <f>IF(H641="","",VLOOKUP(H641,MP!$A$3:$G$801,6,FALSE)*K641)</f>
        <v/>
      </c>
    </row>
    <row r="642" spans="1:12" s="117" customFormat="1" ht="21" x14ac:dyDescent="0.25">
      <c r="A642" s="170"/>
      <c r="B642" s="308">
        <v>9</v>
      </c>
      <c r="C642" s="303" t="str">
        <f>IF(B642="","",VLOOKUP(B642,MP!$A$3:$G$801,2,FALSE))</f>
        <v>MÁSCARA</v>
      </c>
      <c r="D642" s="304" t="str">
        <f>IF(B642="","",VLOOKUP(B642,MP!$A$3:$G$801,7,FALSE))</f>
        <v>UNID</v>
      </c>
      <c r="E642" s="305">
        <v>1</v>
      </c>
      <c r="F642" s="306">
        <f>IF(B642="","",VLOOKUP(B642,MP!$A$3:$G$801,6,FALSE)*E642)</f>
        <v>0.2</v>
      </c>
      <c r="G642" s="120"/>
      <c r="H642" s="178"/>
      <c r="I642" s="175" t="str">
        <f>IF(H642="","",VLOOKUP(H642,MP!$A$3:$G$801,2,FALSE))</f>
        <v/>
      </c>
      <c r="J642" s="176" t="str">
        <f>IF(H642="","",VLOOKUP(H642,MP!$A$3:$G$801,7,FALSE))</f>
        <v/>
      </c>
      <c r="K642" s="180"/>
      <c r="L642" s="181" t="str">
        <f>IF(H642="","",VLOOKUP(H642,MP!$A$3:$G$801,6,FALSE)*K642)</f>
        <v/>
      </c>
    </row>
    <row r="643" spans="1:12" s="117" customFormat="1" ht="21" x14ac:dyDescent="0.25">
      <c r="A643" s="170"/>
      <c r="B643" s="308">
        <v>7</v>
      </c>
      <c r="C643" s="303" t="str">
        <f>IF(B643="","",VLOOKUP(B643,MP!$A$3:$G$801,2,FALSE))</f>
        <v xml:space="preserve">TOUCA </v>
      </c>
      <c r="D643" s="304" t="str">
        <f>IF(B643="","",VLOOKUP(B643,MP!$A$3:$G$801,7,FALSE))</f>
        <v>UNID</v>
      </c>
      <c r="E643" s="305">
        <v>1</v>
      </c>
      <c r="F643" s="306">
        <f>IF(B643="","",VLOOKUP(B643,MP!$A$3:$G$801,6,FALSE)*E643)</f>
        <v>7.4999999999999997E-2</v>
      </c>
      <c r="G643" s="120"/>
      <c r="H643" s="178"/>
      <c r="I643" s="175" t="str">
        <f>IF(H643="","",VLOOKUP(H643,MP!$A$3:$G$801,2,FALSE))</f>
        <v/>
      </c>
      <c r="J643" s="176" t="str">
        <f>IF(H643="","",VLOOKUP(H643,MP!$A$3:$G$801,7,FALSE))</f>
        <v/>
      </c>
      <c r="K643" s="180"/>
      <c r="L643" s="181" t="str">
        <f>IF(H643="","",VLOOKUP(H643,MP!$A$3:$G$801,6,FALSE)*K643)</f>
        <v/>
      </c>
    </row>
    <row r="644" spans="1:12" s="117" customFormat="1" ht="21" x14ac:dyDescent="0.25">
      <c r="A644" s="170"/>
      <c r="B644" s="308">
        <v>20</v>
      </c>
      <c r="C644" s="303" t="str">
        <f>IF(B644="","",VLOOKUP(B644,MP!$A$3:$G$801,2,FALSE))</f>
        <v xml:space="preserve">PAPEL TOALHA </v>
      </c>
      <c r="D644" s="304" t="str">
        <f>IF(B644="","",VLOOKUP(B644,MP!$A$3:$G$801,7,FALSE))</f>
        <v>PCTE</v>
      </c>
      <c r="E644" s="305">
        <v>10</v>
      </c>
      <c r="F644" s="306">
        <f>IF(B644="","",VLOOKUP(B644,MP!$A$3:$G$801,6,FALSE)*E644)</f>
        <v>0.24</v>
      </c>
      <c r="G644" s="120"/>
      <c r="H644" s="178"/>
      <c r="I644" s="175" t="str">
        <f>IF(H644="","",VLOOKUP(H644,MP!$A$3:$G$801,2,FALSE))</f>
        <v/>
      </c>
      <c r="J644" s="176" t="str">
        <f>IF(H644="","",VLOOKUP(H644,MP!$A$3:$G$801,7,FALSE))</f>
        <v/>
      </c>
      <c r="K644" s="180"/>
      <c r="L644" s="181" t="str">
        <f>IF(H644="","",VLOOKUP(H644,MP!$A$3:$G$801,6,FALSE)*K644)</f>
        <v/>
      </c>
    </row>
    <row r="645" spans="1:12" s="117" customFormat="1" ht="21" x14ac:dyDescent="0.25">
      <c r="A645" s="170"/>
      <c r="B645" s="308">
        <v>21</v>
      </c>
      <c r="C645" s="303" t="str">
        <f>IF(B645="","",VLOOKUP(B645,MP!$A$3:$G$801,2,FALSE))</f>
        <v xml:space="preserve">PAPEL LENÇOL </v>
      </c>
      <c r="D645" s="304" t="str">
        <f>IF(B645="","",VLOOKUP(B645,MP!$A$3:$G$801,7,FALSE))</f>
        <v>CM</v>
      </c>
      <c r="E645" s="305">
        <v>200</v>
      </c>
      <c r="F645" s="306">
        <f>IF(B645="","",VLOOKUP(B645,MP!$A$3:$G$801,6,FALSE)*E645)</f>
        <v>0.6</v>
      </c>
      <c r="G645" s="120"/>
      <c r="H645" s="178"/>
      <c r="I645" s="175" t="str">
        <f>IF(H645="","",VLOOKUP(H645,MP!$A$3:$G$801,2,FALSE))</f>
        <v/>
      </c>
      <c r="J645" s="176" t="str">
        <f>IF(H645="","",VLOOKUP(H645,MP!$A$3:$G$801,7,FALSE))</f>
        <v/>
      </c>
      <c r="K645" s="180"/>
      <c r="L645" s="181" t="str">
        <f>IF(H645="","",VLOOKUP(H645,MP!$A$3:$G$801,6,FALSE)*K645)</f>
        <v/>
      </c>
    </row>
    <row r="646" spans="1:12" s="117" customFormat="1" ht="21" x14ac:dyDescent="0.25">
      <c r="A646" s="170"/>
      <c r="B646" s="308">
        <v>68</v>
      </c>
      <c r="C646" s="303" t="str">
        <f>IF(B646="","",VLOOKUP(B646,MP!$A$3:$G$801,2,FALSE))</f>
        <v xml:space="preserve">KIT ANTIOX C PEROLAS ORIENTAIS </v>
      </c>
      <c r="D646" s="304" t="str">
        <f>IF(B646="","",VLOOKUP(B646,MP!$A$3:$G$801,7,FALSE))</f>
        <v>UNID</v>
      </c>
      <c r="E646" s="305">
        <v>1</v>
      </c>
      <c r="F646" s="306">
        <f>IF(B646="","",VLOOKUP(B646,MP!$A$3:$G$801,6,FALSE)*E646)</f>
        <v>28.484500000000004</v>
      </c>
      <c r="G646" s="120"/>
      <c r="H646" s="178"/>
      <c r="I646" s="175" t="str">
        <f>IF(H646="","",VLOOKUP(H646,MP!$A$3:$G$801,2,FALSE))</f>
        <v/>
      </c>
      <c r="J646" s="176" t="str">
        <f>IF(H646="","",VLOOKUP(H646,MP!$A$3:$G$801,7,FALSE))</f>
        <v/>
      </c>
      <c r="K646" s="180"/>
      <c r="L646" s="181" t="str">
        <f>IF(H646="","",VLOOKUP(H646,MP!$A$3:$G$801,6,FALSE)*K646)</f>
        <v/>
      </c>
    </row>
    <row r="647" spans="1:12" s="117" customFormat="1" ht="21" x14ac:dyDescent="0.25">
      <c r="A647" s="170"/>
      <c r="B647" s="308">
        <v>84</v>
      </c>
      <c r="C647" s="303" t="str">
        <f>IF(B647="","",VLOOKUP(B647,MP!$A$3:$G$801,2,FALSE))</f>
        <v xml:space="preserve">SABONETE DE VITAMINA C </v>
      </c>
      <c r="D647" s="304" t="str">
        <f>IF(B647="","",VLOOKUP(B647,MP!$A$3:$G$801,7,FALSE))</f>
        <v>ML</v>
      </c>
      <c r="E647" s="305">
        <v>1</v>
      </c>
      <c r="F647" s="306">
        <f>IF(B647="","",VLOOKUP(B647,MP!$A$3:$G$801,6,FALSE)*E647)</f>
        <v>0.44166666666666665</v>
      </c>
      <c r="G647" s="120"/>
      <c r="H647" s="178"/>
      <c r="I647" s="175" t="str">
        <f>IF(H647="","",VLOOKUP(H647,MP!$A$3:$G$801,2,FALSE))</f>
        <v/>
      </c>
      <c r="J647" s="176" t="str">
        <f>IF(H647="","",VLOOKUP(H647,MP!$A$3:$G$801,7,FALSE))</f>
        <v/>
      </c>
      <c r="K647" s="180"/>
      <c r="L647" s="181" t="str">
        <f>IF(H647="","",VLOOKUP(H647,MP!$A$3:$G$801,6,FALSE)*K647)</f>
        <v/>
      </c>
    </row>
    <row r="648" spans="1:12" s="117" customFormat="1" ht="21" x14ac:dyDescent="0.25">
      <c r="A648" s="170"/>
      <c r="B648" s="308">
        <v>5</v>
      </c>
      <c r="C648" s="303" t="str">
        <f>IF(B648="","",VLOOKUP(B648,MP!$A$3:$G$801,2,FALSE))</f>
        <v xml:space="preserve">CLOREXIDINA </v>
      </c>
      <c r="D648" s="304" t="str">
        <f>IF(B648="","",VLOOKUP(B648,MP!$A$3:$G$801,7,FALSE))</f>
        <v>ML</v>
      </c>
      <c r="E648" s="305">
        <v>5</v>
      </c>
      <c r="F648" s="306">
        <f>IF(B648="","",VLOOKUP(B648,MP!$A$3:$G$801,6,FALSE)*E648)</f>
        <v>0.1875</v>
      </c>
      <c r="G648" s="120"/>
      <c r="H648" s="178"/>
      <c r="I648" s="175" t="str">
        <f>IF(H648="","",VLOOKUP(H648,MP!$A$3:$G$801,2,FALSE))</f>
        <v/>
      </c>
      <c r="J648" s="176" t="str">
        <f>IF(H648="","",VLOOKUP(H648,MP!$A$3:$G$801,7,FALSE))</f>
        <v/>
      </c>
      <c r="K648" s="180"/>
      <c r="L648" s="181" t="str">
        <f>IF(H648="","",VLOOKUP(H648,MP!$A$3:$G$801,6,FALSE)*K648)</f>
        <v/>
      </c>
    </row>
    <row r="649" spans="1:12" s="117" customFormat="1" ht="21" x14ac:dyDescent="0.25">
      <c r="A649" s="170"/>
      <c r="B649" s="308">
        <v>8</v>
      </c>
      <c r="C649" s="303" t="str">
        <f>IF(B649="","",VLOOKUP(B649,MP!$A$3:$G$801,2,FALSE))</f>
        <v xml:space="preserve">LUVA </v>
      </c>
      <c r="D649" s="304" t="str">
        <f>IF(B649="","",VLOOKUP(B649,MP!$A$3:$G$801,7,FALSE))</f>
        <v>UNID</v>
      </c>
      <c r="E649" s="305">
        <v>2</v>
      </c>
      <c r="F649" s="306">
        <f>IF(B649="","",VLOOKUP(B649,MP!$A$3:$G$801,6,FALSE)*E649)</f>
        <v>0.48</v>
      </c>
      <c r="G649" s="120"/>
      <c r="H649" s="178"/>
      <c r="I649" s="175" t="str">
        <f>IF(H649="","",VLOOKUP(H649,MP!$A$3:$G$801,2,FALSE))</f>
        <v/>
      </c>
      <c r="J649" s="176" t="str">
        <f>IF(H649="","",VLOOKUP(H649,MP!$A$3:$G$801,7,FALSE))</f>
        <v/>
      </c>
      <c r="K649" s="180"/>
      <c r="L649" s="181" t="str">
        <f>IF(H649="","",VLOOKUP(H649,MP!$A$3:$G$801,6,FALSE)*K649)</f>
        <v/>
      </c>
    </row>
    <row r="650" spans="1:12" s="117" customFormat="1" ht="21" x14ac:dyDescent="0.25">
      <c r="A650" s="170"/>
      <c r="B650" s="308">
        <v>2</v>
      </c>
      <c r="C650" s="303" t="str">
        <f>IF(B650="","",VLOOKUP(B650,MP!$A$3:$G$801,2,FALSE))</f>
        <v xml:space="preserve">ALGODÃO </v>
      </c>
      <c r="D650" s="304" t="str">
        <f>IF(B650="","",VLOOKUP(B650,MP!$A$3:$G$801,7,FALSE))</f>
        <v>GRAMAS</v>
      </c>
      <c r="E650" s="305">
        <v>5</v>
      </c>
      <c r="F650" s="306">
        <f>IF(B650="","",VLOOKUP(B650,MP!$A$3:$G$801,6,FALSE)*E650)</f>
        <v>0.16500000000000001</v>
      </c>
      <c r="G650" s="120"/>
      <c r="H650" s="178"/>
      <c r="I650" s="175" t="str">
        <f>IF(H650="","",VLOOKUP(H650,MP!$A$3:$G$801,2,FALSE))</f>
        <v/>
      </c>
      <c r="J650" s="176" t="str">
        <f>IF(H650="","",VLOOKUP(H650,MP!$A$3:$G$801,7,FALSE))</f>
        <v/>
      </c>
      <c r="K650" s="180"/>
      <c r="L650" s="181" t="str">
        <f>IF(H650="","",VLOOKUP(H650,MP!$A$3:$G$801,6,FALSE)*K650)</f>
        <v/>
      </c>
    </row>
    <row r="651" spans="1:12" s="117" customFormat="1" ht="21" x14ac:dyDescent="0.25">
      <c r="A651" s="170"/>
      <c r="B651" s="178"/>
      <c r="C651" s="175" t="str">
        <f>IF(B651="","",VLOOKUP(B651,MP!$A$3:$G$801,2,FALSE))</f>
        <v/>
      </c>
      <c r="D651" s="176" t="str">
        <f>IF(B651="","",VLOOKUP(B651,MP!$A$3:$G$801,7,FALSE))</f>
        <v/>
      </c>
      <c r="E651" s="180"/>
      <c r="F651" s="181" t="str">
        <f>IF(B651="","",VLOOKUP(B651,MP!$A$3:$G$801,6,FALSE)*E651)</f>
        <v/>
      </c>
      <c r="G651" s="120"/>
      <c r="H651" s="178"/>
      <c r="I651" s="175" t="str">
        <f>IF(H651="","",VLOOKUP(H651,MP!$A$3:$G$801,2,FALSE))</f>
        <v/>
      </c>
      <c r="J651" s="176" t="str">
        <f>IF(H651="","",VLOOKUP(H651,MP!$A$3:$G$801,7,FALSE))</f>
        <v/>
      </c>
      <c r="K651" s="180"/>
      <c r="L651" s="181" t="str">
        <f>IF(H651="","",VLOOKUP(H651,MP!$A$3:$G$801,6,FALSE)*K651)</f>
        <v/>
      </c>
    </row>
    <row r="652" spans="1:12" s="117" customFormat="1" ht="21" x14ac:dyDescent="0.25">
      <c r="A652" s="170"/>
      <c r="B652" s="179"/>
      <c r="C652" s="175" t="str">
        <f>IF(B652="","",VLOOKUP(B652,MP!$A$3:$G$801,2,FALSE))</f>
        <v/>
      </c>
      <c r="D652" s="176" t="str">
        <f>IF(B652="","",VLOOKUP(B652,MP!$A$3:$G$801,7,FALSE))</f>
        <v/>
      </c>
      <c r="E652" s="180"/>
      <c r="F652" s="181" t="str">
        <f>IF(B652="","",VLOOKUP(B652,MP!$A$3:$G$801,6,FALSE)*E652)</f>
        <v/>
      </c>
      <c r="G652" s="120"/>
      <c r="H652" s="179"/>
      <c r="I652" s="175" t="str">
        <f>IF(H652="","",VLOOKUP(H652,MP!$A$3:$G$801,2,FALSE))</f>
        <v/>
      </c>
      <c r="J652" s="176" t="str">
        <f>IF(H652="","",VLOOKUP(H652,MP!$A$3:$G$801,7,FALSE))</f>
        <v/>
      </c>
      <c r="K652" s="180"/>
      <c r="L652" s="181" t="str">
        <f>IF(H652="","",VLOOKUP(H652,MP!$A$3:$G$801,6,FALSE)*K652)</f>
        <v/>
      </c>
    </row>
    <row r="653" spans="1:12" s="117" customFormat="1" ht="21" x14ac:dyDescent="0.25">
      <c r="A653" s="170"/>
      <c r="B653" s="179"/>
      <c r="C653" s="175" t="str">
        <f>IF(B653="","",VLOOKUP(B653,MP!$A$3:$G$801,2,FALSE))</f>
        <v/>
      </c>
      <c r="D653" s="176" t="str">
        <f>IF(B653="","",VLOOKUP(B653,MP!$A$3:$G$801,7,FALSE))</f>
        <v/>
      </c>
      <c r="E653" s="180"/>
      <c r="F653" s="181" t="str">
        <f>IF(B653="","",VLOOKUP(B653,MP!$A$3:$G$801,6,FALSE)*E653)</f>
        <v/>
      </c>
      <c r="G653" s="120"/>
      <c r="H653" s="179"/>
      <c r="I653" s="175" t="str">
        <f>IF(H653="","",VLOOKUP(H653,MP!$A$3:$G$801,2,FALSE))</f>
        <v/>
      </c>
      <c r="J653" s="176" t="str">
        <f>IF(H653="","",VLOOKUP(H653,MP!$A$3:$G$801,7,FALSE))</f>
        <v/>
      </c>
      <c r="K653" s="180"/>
      <c r="L653" s="181" t="str">
        <f>IF(H653="","",VLOOKUP(H653,MP!$A$3:$G$801,6,FALSE)*K653)</f>
        <v/>
      </c>
    </row>
    <row r="654" spans="1:12" s="117" customFormat="1" ht="21" x14ac:dyDescent="0.25">
      <c r="A654" s="170"/>
      <c r="B654" s="179"/>
      <c r="C654" s="175" t="str">
        <f>IF(B654="","",VLOOKUP(B654,MP!$A$3:$G$801,2,FALSE))</f>
        <v/>
      </c>
      <c r="D654" s="176" t="str">
        <f>IF(B654="","",VLOOKUP(B654,MP!$A$3:$G$801,7,FALSE))</f>
        <v/>
      </c>
      <c r="E654" s="180"/>
      <c r="F654" s="181" t="str">
        <f>IF(B654="","",VLOOKUP(B654,MP!$A$3:$G$801,6,FALSE)*E654)</f>
        <v/>
      </c>
      <c r="G654" s="120"/>
      <c r="H654" s="179"/>
      <c r="I654" s="175" t="str">
        <f>IF(H654="","",VLOOKUP(H654,MP!$A$3:$G$801,2,FALSE))</f>
        <v/>
      </c>
      <c r="J654" s="176" t="str">
        <f>IF(H654="","",VLOOKUP(H654,MP!$A$3:$G$801,7,FALSE))</f>
        <v/>
      </c>
      <c r="K654" s="180"/>
      <c r="L654" s="181" t="str">
        <f>IF(H654="","",VLOOKUP(H654,MP!$A$3:$G$801,6,FALSE)*K654)</f>
        <v/>
      </c>
    </row>
    <row r="655" spans="1:12" s="117" customFormat="1" ht="21" x14ac:dyDescent="0.25">
      <c r="A655" s="170"/>
      <c r="B655" s="179"/>
      <c r="C655" s="175" t="str">
        <f>IF(B655="","",VLOOKUP(B655,MP!$A$3:$G$801,2,FALSE))</f>
        <v/>
      </c>
      <c r="D655" s="176" t="str">
        <f>IF(B655="","",VLOOKUP(B655,MP!$A$3:$G$801,7,FALSE))</f>
        <v/>
      </c>
      <c r="E655" s="180"/>
      <c r="F655" s="181" t="str">
        <f>IF(B655="","",VLOOKUP(B655,MP!$A$3:$G$801,6,FALSE)*E655)</f>
        <v/>
      </c>
      <c r="G655" s="120"/>
      <c r="H655" s="179"/>
      <c r="I655" s="175" t="str">
        <f>IF(H655="","",VLOOKUP(H655,MP!$A$3:$G$801,2,FALSE))</f>
        <v/>
      </c>
      <c r="J655" s="176" t="str">
        <f>IF(H655="","",VLOOKUP(H655,MP!$A$3:$G$801,7,FALSE))</f>
        <v/>
      </c>
      <c r="K655" s="180"/>
      <c r="L655" s="181" t="str">
        <f>IF(H655="","",VLOOKUP(H655,MP!$A$3:$G$801,6,FALSE)*K655)</f>
        <v/>
      </c>
    </row>
    <row r="656" spans="1:12" s="117" customFormat="1" ht="21" x14ac:dyDescent="0.3">
      <c r="A656" s="170"/>
      <c r="B656" s="321" t="s">
        <v>58</v>
      </c>
      <c r="C656" s="322"/>
      <c r="D656" s="322"/>
      <c r="E656" s="323"/>
      <c r="F656" s="183">
        <f>SUM(F641:F655)</f>
        <v>31.54366666666667</v>
      </c>
      <c r="G656" s="120"/>
      <c r="H656" s="321" t="s">
        <v>58</v>
      </c>
      <c r="I656" s="322"/>
      <c r="J656" s="322"/>
      <c r="K656" s="323"/>
      <c r="L656" s="183">
        <f>SUM(L641:L655)</f>
        <v>0</v>
      </c>
    </row>
    <row r="657" spans="1:12" s="117" customFormat="1" ht="21" x14ac:dyDescent="0.25">
      <c r="A657" s="170"/>
      <c r="B657" s="172" t="s">
        <v>64</v>
      </c>
      <c r="C657" s="173" t="s">
        <v>149</v>
      </c>
      <c r="D657" s="173" t="s">
        <v>89</v>
      </c>
      <c r="E657" s="173" t="s">
        <v>150</v>
      </c>
      <c r="F657" s="174" t="s">
        <v>56</v>
      </c>
      <c r="G657" s="120"/>
      <c r="H657" s="172" t="s">
        <v>64</v>
      </c>
      <c r="I657" s="173" t="s">
        <v>149</v>
      </c>
      <c r="J657" s="173" t="s">
        <v>89</v>
      </c>
      <c r="K657" s="173" t="s">
        <v>150</v>
      </c>
      <c r="L657" s="174" t="s">
        <v>56</v>
      </c>
    </row>
    <row r="658" spans="1:12" s="117" customFormat="1" ht="21" x14ac:dyDescent="0.25">
      <c r="A658" s="170"/>
      <c r="B658" s="179"/>
      <c r="C658" s="175" t="str">
        <f>IF(B658="","",VLOOKUP(B658,EQUIPAMENTOS!$B$11:$G$98,2,FALSE))</f>
        <v/>
      </c>
      <c r="D658" s="182" t="str">
        <f>IF(B658="","",VLOOKUP(B658,EQUIPAMENTOS!$B$11:$G$98,6,FALSE))</f>
        <v/>
      </c>
      <c r="E658" s="180"/>
      <c r="F658" s="181" t="str">
        <f>IF(B658="","",VLOOKUP(B658,EQUIPAMENTOS!$B$11:$G$98,6,FALSE)*E658)</f>
        <v/>
      </c>
      <c r="G658" s="120"/>
      <c r="H658" s="179"/>
      <c r="I658" s="175" t="str">
        <f>IF(H658="","",VLOOKUP(H658,EQUIPAMENTOS!$B$11:$G$98,2,FALSE))</f>
        <v/>
      </c>
      <c r="J658" s="182" t="str">
        <f>IF(H658="","",VLOOKUP(H658,EQUIPAMENTOS!$B$11:$G$98,6,FALSE))</f>
        <v/>
      </c>
      <c r="K658" s="180"/>
      <c r="L658" s="181" t="str">
        <f>IF(H658="","",VLOOKUP(H658,EQUIPAMENTOS!$B$11:$G$98,6,FALSE)*K658)</f>
        <v/>
      </c>
    </row>
    <row r="659" spans="1:12" s="117" customFormat="1" ht="21" x14ac:dyDescent="0.25">
      <c r="A659" s="170"/>
      <c r="B659" s="179"/>
      <c r="C659" s="175" t="str">
        <f>IF(B659="","",VLOOKUP(B659,EQUIPAMENTOS!$B$11:$G$98,2,FALSE))</f>
        <v/>
      </c>
      <c r="D659" s="182" t="str">
        <f>IF(B659="","",VLOOKUP(B659,EQUIPAMENTOS!$B$11:$G$98,6,FALSE))</f>
        <v/>
      </c>
      <c r="E659" s="180"/>
      <c r="F659" s="181" t="str">
        <f>IF(B659="","",VLOOKUP(B659,EQUIPAMENTOS!$B$11:$G$98,6,FALSE)*E659)</f>
        <v/>
      </c>
      <c r="G659" s="120"/>
      <c r="H659" s="179"/>
      <c r="I659" s="175" t="str">
        <f>IF(H659="","",VLOOKUP(H659,EQUIPAMENTOS!$B$11:$G$98,2,FALSE))</f>
        <v/>
      </c>
      <c r="J659" s="182" t="str">
        <f>IF(H659="","",VLOOKUP(H659,EQUIPAMENTOS!$B$11:$G$98,6,FALSE))</f>
        <v/>
      </c>
      <c r="K659" s="180"/>
      <c r="L659" s="181" t="str">
        <f>IF(H659="","",VLOOKUP(H659,EQUIPAMENTOS!$B$11:$G$98,6,FALSE)*K659)</f>
        <v/>
      </c>
    </row>
    <row r="660" spans="1:12" s="117" customFormat="1" ht="21" x14ac:dyDescent="0.25">
      <c r="A660" s="170"/>
      <c r="B660" s="179"/>
      <c r="C660" s="175" t="str">
        <f>IF(B660="","",VLOOKUP(B660,EQUIPAMENTOS!$B$11:$G$98,2,FALSE))</f>
        <v/>
      </c>
      <c r="D660" s="182" t="str">
        <f>IF(B660="","",VLOOKUP(B660,EQUIPAMENTOS!$B$11:$G$98,6,FALSE))</f>
        <v/>
      </c>
      <c r="E660" s="180"/>
      <c r="F660" s="181" t="str">
        <f>IF(B660="","",VLOOKUP(B660,EQUIPAMENTOS!$B$11:$G$98,6,FALSE)*E660)</f>
        <v/>
      </c>
      <c r="G660" s="120"/>
      <c r="H660" s="179"/>
      <c r="I660" s="175" t="str">
        <f>IF(H660="","",VLOOKUP(H660,EQUIPAMENTOS!$B$11:$G$98,2,FALSE))</f>
        <v/>
      </c>
      <c r="J660" s="182" t="str">
        <f>IF(H660="","",VLOOKUP(H660,EQUIPAMENTOS!$B$11:$G$98,6,FALSE))</f>
        <v/>
      </c>
      <c r="K660" s="180"/>
      <c r="L660" s="181" t="str">
        <f>IF(H660="","",VLOOKUP(H660,EQUIPAMENTOS!$B$11:$G$98,6,FALSE)*K660)</f>
        <v/>
      </c>
    </row>
    <row r="661" spans="1:12" s="117" customFormat="1" ht="21" x14ac:dyDescent="0.25">
      <c r="A661" s="170"/>
      <c r="B661" s="179"/>
      <c r="C661" s="175" t="str">
        <f>IF(B661="","",VLOOKUP(B661,EQUIPAMENTOS!$B$11:$G$98,2,FALSE))</f>
        <v/>
      </c>
      <c r="D661" s="182" t="str">
        <f>IF(B661="","",VLOOKUP(B661,EQUIPAMENTOS!$B$11:$G$98,6,FALSE))</f>
        <v/>
      </c>
      <c r="E661" s="180"/>
      <c r="F661" s="181" t="str">
        <f>IF(B661="","",VLOOKUP(B661,EQUIPAMENTOS!$B$11:$G$98,6,FALSE)*E661)</f>
        <v/>
      </c>
      <c r="G661" s="120"/>
      <c r="H661" s="179"/>
      <c r="I661" s="175" t="str">
        <f>IF(H661="","",VLOOKUP(H661,EQUIPAMENTOS!$B$11:$G$98,2,FALSE))</f>
        <v/>
      </c>
      <c r="J661" s="182" t="str">
        <f>IF(H661="","",VLOOKUP(H661,EQUIPAMENTOS!$B$11:$G$98,6,FALSE))</f>
        <v/>
      </c>
      <c r="K661" s="180"/>
      <c r="L661" s="181" t="str">
        <f>IF(H661="","",VLOOKUP(H661,EQUIPAMENTOS!$B$11:$G$98,6,FALSE)*K661)</f>
        <v/>
      </c>
    </row>
    <row r="662" spans="1:12" s="117" customFormat="1" ht="21" x14ac:dyDescent="0.25">
      <c r="A662" s="170"/>
      <c r="B662" s="179"/>
      <c r="C662" s="175" t="str">
        <f>IF(B662="","",VLOOKUP(B662,EQUIPAMENTOS!$B$11:$G$98,2,FALSE))</f>
        <v/>
      </c>
      <c r="D662" s="182" t="str">
        <f>IF(B662="","",VLOOKUP(B662,EQUIPAMENTOS!$B$11:$G$98,6,FALSE))</f>
        <v/>
      </c>
      <c r="E662" s="180"/>
      <c r="F662" s="181" t="str">
        <f>IF(B662="","",VLOOKUP(B662,EQUIPAMENTOS!$B$11:$G$98,6,FALSE)*E662)</f>
        <v/>
      </c>
      <c r="G662" s="120"/>
      <c r="H662" s="179"/>
      <c r="I662" s="175" t="str">
        <f>IF(H662="","",VLOOKUP(H662,EQUIPAMENTOS!$B$11:$G$98,2,FALSE))</f>
        <v/>
      </c>
      <c r="J662" s="182" t="str">
        <f>IF(H662="","",VLOOKUP(H662,EQUIPAMENTOS!$B$11:$G$98,6,FALSE))</f>
        <v/>
      </c>
      <c r="K662" s="180"/>
      <c r="L662" s="181" t="str">
        <f>IF(H662="","",VLOOKUP(H662,EQUIPAMENTOS!$B$11:$G$98,6,FALSE)*K662)</f>
        <v/>
      </c>
    </row>
    <row r="663" spans="1:12" s="117" customFormat="1" ht="21" x14ac:dyDescent="0.25">
      <c r="A663" s="170"/>
      <c r="B663" s="179"/>
      <c r="C663" s="175" t="str">
        <f>IF(B663="","",VLOOKUP(B663,EQUIPAMENTOS!$B$11:$G$98,2,FALSE))</f>
        <v/>
      </c>
      <c r="D663" s="182" t="str">
        <f>IF(B663="","",VLOOKUP(B663,EQUIPAMENTOS!$B$11:$G$98,6,FALSE))</f>
        <v/>
      </c>
      <c r="E663" s="180"/>
      <c r="F663" s="181" t="str">
        <f>IF(B663="","",VLOOKUP(B663,EQUIPAMENTOS!$B$11:$G$98,6,FALSE)*E663)</f>
        <v/>
      </c>
      <c r="G663" s="120"/>
      <c r="H663" s="179"/>
      <c r="I663" s="175" t="str">
        <f>IF(H663="","",VLOOKUP(H663,EQUIPAMENTOS!$B$11:$G$98,2,FALSE))</f>
        <v/>
      </c>
      <c r="J663" s="182" t="str">
        <f>IF(H663="","",VLOOKUP(H663,EQUIPAMENTOS!$B$11:$G$98,6,FALSE))</f>
        <v/>
      </c>
      <c r="K663" s="180"/>
      <c r="L663" s="181" t="str">
        <f>IF(H663="","",VLOOKUP(H663,EQUIPAMENTOS!$B$11:$G$98,6,FALSE)*K663)</f>
        <v/>
      </c>
    </row>
    <row r="664" spans="1:12" s="117" customFormat="1" ht="21" x14ac:dyDescent="0.25">
      <c r="A664" s="170"/>
      <c r="B664" s="179"/>
      <c r="C664" s="175" t="str">
        <f>IF(B664="","",VLOOKUP(B664,EQUIPAMENTOS!$B$11:$G$98,2,FALSE))</f>
        <v/>
      </c>
      <c r="D664" s="182" t="str">
        <f>IF(B664="","",VLOOKUP(B664,EQUIPAMENTOS!$B$11:$G$98,6,FALSE))</f>
        <v/>
      </c>
      <c r="E664" s="180"/>
      <c r="F664" s="181" t="str">
        <f>IF(B664="","",VLOOKUP(B664,EQUIPAMENTOS!$B$11:$G$98,6,FALSE)*E664)</f>
        <v/>
      </c>
      <c r="G664" s="120"/>
      <c r="H664" s="179"/>
      <c r="I664" s="175" t="str">
        <f>IF(H664="","",VLOOKUP(H664,EQUIPAMENTOS!$B$11:$G$98,2,FALSE))</f>
        <v/>
      </c>
      <c r="J664" s="182" t="str">
        <f>IF(H664="","",VLOOKUP(H664,EQUIPAMENTOS!$B$11:$G$98,6,FALSE))</f>
        <v/>
      </c>
      <c r="K664" s="180"/>
      <c r="L664" s="181" t="str">
        <f>IF(H664="","",VLOOKUP(H664,EQUIPAMENTOS!$B$11:$G$98,6,FALSE)*K664)</f>
        <v/>
      </c>
    </row>
    <row r="665" spans="1:12" s="117" customFormat="1" ht="21" x14ac:dyDescent="0.3">
      <c r="A665" s="170"/>
      <c r="B665" s="321" t="s">
        <v>80</v>
      </c>
      <c r="C665" s="322"/>
      <c r="D665" s="322"/>
      <c r="E665" s="323"/>
      <c r="F665" s="118">
        <f>SUM(F658:F664)</f>
        <v>0</v>
      </c>
      <c r="G665" s="120"/>
      <c r="H665" s="321" t="s">
        <v>80</v>
      </c>
      <c r="I665" s="322"/>
      <c r="J665" s="322"/>
      <c r="K665" s="323"/>
      <c r="L665" s="118">
        <f>SUM(L658:L664)</f>
        <v>0</v>
      </c>
    </row>
    <row r="666" spans="1:12" s="117" customFormat="1" ht="21.75" thickBot="1" x14ac:dyDescent="0.35">
      <c r="A666" s="170"/>
      <c r="B666" s="318" t="s">
        <v>57</v>
      </c>
      <c r="C666" s="319"/>
      <c r="D666" s="319"/>
      <c r="E666" s="320"/>
      <c r="F666" s="119">
        <f>+F656+F665</f>
        <v>31.54366666666667</v>
      </c>
      <c r="G666" s="120"/>
      <c r="H666" s="318" t="s">
        <v>57</v>
      </c>
      <c r="I666" s="319"/>
      <c r="J666" s="319"/>
      <c r="K666" s="320"/>
      <c r="L666" s="119">
        <f>+L656+L665</f>
        <v>0</v>
      </c>
    </row>
    <row r="667" spans="1:12" s="117" customFormat="1" ht="21" x14ac:dyDescent="0.25">
      <c r="A667" s="170"/>
      <c r="G667" s="120"/>
    </row>
    <row r="668" spans="1:12" s="117" customFormat="1" ht="21.75" thickBot="1" x14ac:dyDescent="0.3">
      <c r="A668" s="170"/>
      <c r="G668" s="120"/>
    </row>
    <row r="669" spans="1:12" s="117" customFormat="1" ht="21.75" thickBot="1" x14ac:dyDescent="0.3">
      <c r="A669" s="170">
        <v>33</v>
      </c>
      <c r="B669" s="324" t="s">
        <v>118</v>
      </c>
      <c r="C669" s="325"/>
      <c r="D669" s="325"/>
      <c r="E669" s="325"/>
      <c r="F669" s="326"/>
      <c r="G669" s="120"/>
      <c r="H669" s="324" t="s">
        <v>118</v>
      </c>
      <c r="I669" s="325"/>
      <c r="J669" s="325"/>
      <c r="K669" s="325"/>
      <c r="L669" s="326"/>
    </row>
    <row r="670" spans="1:12" s="117" customFormat="1" ht="21" x14ac:dyDescent="0.25">
      <c r="A670" s="170"/>
      <c r="B670" s="172" t="s">
        <v>64</v>
      </c>
      <c r="C670" s="173" t="s">
        <v>148</v>
      </c>
      <c r="D670" s="172" t="s">
        <v>49</v>
      </c>
      <c r="E670" s="172" t="s">
        <v>53</v>
      </c>
      <c r="F670" s="174" t="s">
        <v>56</v>
      </c>
      <c r="G670" s="120"/>
      <c r="H670" s="172" t="s">
        <v>64</v>
      </c>
      <c r="I670" s="173" t="s">
        <v>148</v>
      </c>
      <c r="J670" s="172" t="s">
        <v>49</v>
      </c>
      <c r="K670" s="172" t="s">
        <v>53</v>
      </c>
      <c r="L670" s="174" t="s">
        <v>56</v>
      </c>
    </row>
    <row r="671" spans="1:12" s="117" customFormat="1" ht="21" x14ac:dyDescent="0.25">
      <c r="A671" s="170"/>
      <c r="B671" s="177"/>
      <c r="C671" s="175" t="str">
        <f>IF(B671="","",VLOOKUP(B671,MP!$A$3:$G$801,2,FALSE))</f>
        <v/>
      </c>
      <c r="D671" s="176" t="str">
        <f>IF(B671="","",VLOOKUP(B671,MP!$A$3:$G$801,7,FALSE))</f>
        <v/>
      </c>
      <c r="E671" s="180"/>
      <c r="F671" s="181" t="str">
        <f>IF(B671="","",VLOOKUP(B671,MP!$A$3:$G$801,6,FALSE)*E671)</f>
        <v/>
      </c>
      <c r="G671" s="120"/>
      <c r="H671" s="177"/>
      <c r="I671" s="175" t="str">
        <f>IF(H671="","",VLOOKUP(H671,MP!$A$3:$G$801,2,FALSE))</f>
        <v/>
      </c>
      <c r="J671" s="176" t="str">
        <f>IF(H671="","",VLOOKUP(H671,MP!$A$3:$G$801,7,FALSE))</f>
        <v/>
      </c>
      <c r="K671" s="180"/>
      <c r="L671" s="181" t="str">
        <f>IF(H671="","",VLOOKUP(H671,MP!$A$3:$G$801,6,FALSE)*K671)</f>
        <v/>
      </c>
    </row>
    <row r="672" spans="1:12" s="117" customFormat="1" ht="21" x14ac:dyDescent="0.25">
      <c r="A672" s="170"/>
      <c r="B672" s="178"/>
      <c r="C672" s="175" t="str">
        <f>IF(B672="","",VLOOKUP(B672,MP!$A$3:$G$801,2,FALSE))</f>
        <v/>
      </c>
      <c r="D672" s="176" t="str">
        <f>IF(B672="","",VLOOKUP(B672,MP!$A$3:$G$801,7,FALSE))</f>
        <v/>
      </c>
      <c r="E672" s="180"/>
      <c r="F672" s="181" t="str">
        <f>IF(B672="","",VLOOKUP(B672,MP!$A$3:$G$801,6,FALSE)*E672)</f>
        <v/>
      </c>
      <c r="G672" s="120"/>
      <c r="H672" s="178"/>
      <c r="I672" s="175" t="str">
        <f>IF(H672="","",VLOOKUP(H672,MP!$A$3:$G$801,2,FALSE))</f>
        <v/>
      </c>
      <c r="J672" s="176" t="str">
        <f>IF(H672="","",VLOOKUP(H672,MP!$A$3:$G$801,7,FALSE))</f>
        <v/>
      </c>
      <c r="K672" s="180"/>
      <c r="L672" s="181" t="str">
        <f>IF(H672="","",VLOOKUP(H672,MP!$A$3:$G$801,6,FALSE)*K672)</f>
        <v/>
      </c>
    </row>
    <row r="673" spans="1:12" s="117" customFormat="1" ht="21" x14ac:dyDescent="0.25">
      <c r="A673" s="170"/>
      <c r="B673" s="178"/>
      <c r="C673" s="175" t="str">
        <f>IF(B673="","",VLOOKUP(B673,MP!$A$3:$G$801,2,FALSE))</f>
        <v/>
      </c>
      <c r="D673" s="176" t="str">
        <f>IF(B673="","",VLOOKUP(B673,MP!$A$3:$G$801,7,FALSE))</f>
        <v/>
      </c>
      <c r="E673" s="180"/>
      <c r="F673" s="181" t="str">
        <f>IF(B673="","",VLOOKUP(B673,MP!$A$3:$G$801,6,FALSE)*E673)</f>
        <v/>
      </c>
      <c r="G673" s="120"/>
      <c r="H673" s="178"/>
      <c r="I673" s="175" t="str">
        <f>IF(H673="","",VLOOKUP(H673,MP!$A$3:$G$801,2,FALSE))</f>
        <v/>
      </c>
      <c r="J673" s="176" t="str">
        <f>IF(H673="","",VLOOKUP(H673,MP!$A$3:$G$801,7,FALSE))</f>
        <v/>
      </c>
      <c r="K673" s="180"/>
      <c r="L673" s="181" t="str">
        <f>IF(H673="","",VLOOKUP(H673,MP!$A$3:$G$801,6,FALSE)*K673)</f>
        <v/>
      </c>
    </row>
    <row r="674" spans="1:12" s="117" customFormat="1" ht="21" x14ac:dyDescent="0.25">
      <c r="A674" s="170"/>
      <c r="B674" s="178"/>
      <c r="C674" s="175" t="str">
        <f>IF(B674="","",VLOOKUP(B674,MP!$A$3:$G$801,2,FALSE))</f>
        <v/>
      </c>
      <c r="D674" s="176" t="str">
        <f>IF(B674="","",VLOOKUP(B674,MP!$A$3:$G$801,7,FALSE))</f>
        <v/>
      </c>
      <c r="E674" s="180"/>
      <c r="F674" s="181" t="str">
        <f>IF(B674="","",VLOOKUP(B674,MP!$A$3:$G$801,6,FALSE)*E674)</f>
        <v/>
      </c>
      <c r="G674" s="120"/>
      <c r="H674" s="178"/>
      <c r="I674" s="175" t="str">
        <f>IF(H674="","",VLOOKUP(H674,MP!$A$3:$G$801,2,FALSE))</f>
        <v/>
      </c>
      <c r="J674" s="176" t="str">
        <f>IF(H674="","",VLOOKUP(H674,MP!$A$3:$G$801,7,FALSE))</f>
        <v/>
      </c>
      <c r="K674" s="180"/>
      <c r="L674" s="181" t="str">
        <f>IF(H674="","",VLOOKUP(H674,MP!$A$3:$G$801,6,FALSE)*K674)</f>
        <v/>
      </c>
    </row>
    <row r="675" spans="1:12" s="117" customFormat="1" ht="21" x14ac:dyDescent="0.25">
      <c r="A675" s="170"/>
      <c r="B675" s="178"/>
      <c r="C675" s="175" t="str">
        <f>IF(B675="","",VLOOKUP(B675,MP!$A$3:$G$801,2,FALSE))</f>
        <v/>
      </c>
      <c r="D675" s="176" t="str">
        <f>IF(B675="","",VLOOKUP(B675,MP!$A$3:$G$801,7,FALSE))</f>
        <v/>
      </c>
      <c r="E675" s="180"/>
      <c r="F675" s="181" t="str">
        <f>IF(B675="","",VLOOKUP(B675,MP!$A$3:$G$801,6,FALSE)*E675)</f>
        <v/>
      </c>
      <c r="G675" s="120"/>
      <c r="H675" s="178"/>
      <c r="I675" s="175" t="str">
        <f>IF(H675="","",VLOOKUP(H675,MP!$A$3:$G$801,2,FALSE))</f>
        <v/>
      </c>
      <c r="J675" s="176" t="str">
        <f>IF(H675="","",VLOOKUP(H675,MP!$A$3:$G$801,7,FALSE))</f>
        <v/>
      </c>
      <c r="K675" s="180"/>
      <c r="L675" s="181" t="str">
        <f>IF(H675="","",VLOOKUP(H675,MP!$A$3:$G$801,6,FALSE)*K675)</f>
        <v/>
      </c>
    </row>
    <row r="676" spans="1:12" s="117" customFormat="1" ht="21" x14ac:dyDescent="0.25">
      <c r="A676" s="170"/>
      <c r="B676" s="178"/>
      <c r="C676" s="175" t="str">
        <f>IF(B676="","",VLOOKUP(B676,MP!$A$3:$G$801,2,FALSE))</f>
        <v/>
      </c>
      <c r="D676" s="176" t="str">
        <f>IF(B676="","",VLOOKUP(B676,MP!$A$3:$G$801,7,FALSE))</f>
        <v/>
      </c>
      <c r="E676" s="180"/>
      <c r="F676" s="181" t="str">
        <f>IF(B676="","",VLOOKUP(B676,MP!$A$3:$G$801,6,FALSE)*E676)</f>
        <v/>
      </c>
      <c r="G676" s="120"/>
      <c r="H676" s="178"/>
      <c r="I676" s="175" t="str">
        <f>IF(H676="","",VLOOKUP(H676,MP!$A$3:$G$801,2,FALSE))</f>
        <v/>
      </c>
      <c r="J676" s="176" t="str">
        <f>IF(H676="","",VLOOKUP(H676,MP!$A$3:$G$801,7,FALSE))</f>
        <v/>
      </c>
      <c r="K676" s="180"/>
      <c r="L676" s="181" t="str">
        <f>IF(H676="","",VLOOKUP(H676,MP!$A$3:$G$801,6,FALSE)*K676)</f>
        <v/>
      </c>
    </row>
    <row r="677" spans="1:12" s="117" customFormat="1" ht="21" x14ac:dyDescent="0.25">
      <c r="A677" s="170"/>
      <c r="B677" s="178"/>
      <c r="C677" s="175" t="str">
        <f>IF(B677="","",VLOOKUP(B677,MP!$A$3:$G$801,2,FALSE))</f>
        <v/>
      </c>
      <c r="D677" s="176" t="str">
        <f>IF(B677="","",VLOOKUP(B677,MP!$A$3:$G$801,7,FALSE))</f>
        <v/>
      </c>
      <c r="E677" s="180"/>
      <c r="F677" s="181" t="str">
        <f>IF(B677="","",VLOOKUP(B677,MP!$A$3:$G$801,6,FALSE)*E677)</f>
        <v/>
      </c>
      <c r="G677" s="120"/>
      <c r="H677" s="178"/>
      <c r="I677" s="175" t="str">
        <f>IF(H677="","",VLOOKUP(H677,MP!$A$3:$G$801,2,FALSE))</f>
        <v/>
      </c>
      <c r="J677" s="176" t="str">
        <f>IF(H677="","",VLOOKUP(H677,MP!$A$3:$G$801,7,FALSE))</f>
        <v/>
      </c>
      <c r="K677" s="180"/>
      <c r="L677" s="181" t="str">
        <f>IF(H677="","",VLOOKUP(H677,MP!$A$3:$G$801,6,FALSE)*K677)</f>
        <v/>
      </c>
    </row>
    <row r="678" spans="1:12" s="117" customFormat="1" ht="21" x14ac:dyDescent="0.25">
      <c r="A678" s="170"/>
      <c r="B678" s="178"/>
      <c r="C678" s="175" t="str">
        <f>IF(B678="","",VLOOKUP(B678,MP!$A$3:$G$801,2,FALSE))</f>
        <v/>
      </c>
      <c r="D678" s="176" t="str">
        <f>IF(B678="","",VLOOKUP(B678,MP!$A$3:$G$801,7,FALSE))</f>
        <v/>
      </c>
      <c r="E678" s="180"/>
      <c r="F678" s="181" t="str">
        <f>IF(B678="","",VLOOKUP(B678,MP!$A$3:$G$801,6,FALSE)*E678)</f>
        <v/>
      </c>
      <c r="G678" s="120"/>
      <c r="H678" s="178"/>
      <c r="I678" s="175" t="str">
        <f>IF(H678="","",VLOOKUP(H678,MP!$A$3:$G$801,2,FALSE))</f>
        <v/>
      </c>
      <c r="J678" s="176" t="str">
        <f>IF(H678="","",VLOOKUP(H678,MP!$A$3:$G$801,7,FALSE))</f>
        <v/>
      </c>
      <c r="K678" s="180"/>
      <c r="L678" s="181" t="str">
        <f>IF(H678="","",VLOOKUP(H678,MP!$A$3:$G$801,6,FALSE)*K678)</f>
        <v/>
      </c>
    </row>
    <row r="679" spans="1:12" s="117" customFormat="1" ht="21" x14ac:dyDescent="0.25">
      <c r="A679" s="170"/>
      <c r="B679" s="178"/>
      <c r="C679" s="175" t="str">
        <f>IF(B679="","",VLOOKUP(B679,MP!$A$3:$G$801,2,FALSE))</f>
        <v/>
      </c>
      <c r="D679" s="176" t="str">
        <f>IF(B679="","",VLOOKUP(B679,MP!$A$3:$G$801,7,FALSE))</f>
        <v/>
      </c>
      <c r="E679" s="180"/>
      <c r="F679" s="181" t="str">
        <f>IF(B679="","",VLOOKUP(B679,MP!$A$3:$G$801,6,FALSE)*E679)</f>
        <v/>
      </c>
      <c r="G679" s="120"/>
      <c r="H679" s="178"/>
      <c r="I679" s="175" t="str">
        <f>IF(H679="","",VLOOKUP(H679,MP!$A$3:$G$801,2,FALSE))</f>
        <v/>
      </c>
      <c r="J679" s="176" t="str">
        <f>IF(H679="","",VLOOKUP(H679,MP!$A$3:$G$801,7,FALSE))</f>
        <v/>
      </c>
      <c r="K679" s="180"/>
      <c r="L679" s="181" t="str">
        <f>IF(H679="","",VLOOKUP(H679,MP!$A$3:$G$801,6,FALSE)*K679)</f>
        <v/>
      </c>
    </row>
    <row r="680" spans="1:12" s="117" customFormat="1" ht="21" x14ac:dyDescent="0.25">
      <c r="A680" s="170"/>
      <c r="B680" s="178"/>
      <c r="C680" s="175" t="str">
        <f>IF(B680="","",VLOOKUP(B680,MP!$A$3:$G$801,2,FALSE))</f>
        <v/>
      </c>
      <c r="D680" s="176" t="str">
        <f>IF(B680="","",VLOOKUP(B680,MP!$A$3:$G$801,7,FALSE))</f>
        <v/>
      </c>
      <c r="E680" s="180"/>
      <c r="F680" s="181" t="str">
        <f>IF(B680="","",VLOOKUP(B680,MP!$A$3:$G$801,6,FALSE)*E680)</f>
        <v/>
      </c>
      <c r="G680" s="120"/>
      <c r="H680" s="178"/>
      <c r="I680" s="175" t="str">
        <f>IF(H680="","",VLOOKUP(H680,MP!$A$3:$G$801,2,FALSE))</f>
        <v/>
      </c>
      <c r="J680" s="176" t="str">
        <f>IF(H680="","",VLOOKUP(H680,MP!$A$3:$G$801,7,FALSE))</f>
        <v/>
      </c>
      <c r="K680" s="180"/>
      <c r="L680" s="181" t="str">
        <f>IF(H680="","",VLOOKUP(H680,MP!$A$3:$G$801,6,FALSE)*K680)</f>
        <v/>
      </c>
    </row>
    <row r="681" spans="1:12" s="117" customFormat="1" ht="21" x14ac:dyDescent="0.25">
      <c r="A681" s="170"/>
      <c r="B681" s="178"/>
      <c r="C681" s="175" t="str">
        <f>IF(B681="","",VLOOKUP(B681,MP!$A$3:$G$801,2,FALSE))</f>
        <v/>
      </c>
      <c r="D681" s="176" t="str">
        <f>IF(B681="","",VLOOKUP(B681,MP!$A$3:$G$801,7,FALSE))</f>
        <v/>
      </c>
      <c r="E681" s="180"/>
      <c r="F681" s="181" t="str">
        <f>IF(B681="","",VLOOKUP(B681,MP!$A$3:$G$801,6,FALSE)*E681)</f>
        <v/>
      </c>
      <c r="G681" s="120"/>
      <c r="H681" s="178"/>
      <c r="I681" s="175" t="str">
        <f>IF(H681="","",VLOOKUP(H681,MP!$A$3:$G$801,2,FALSE))</f>
        <v/>
      </c>
      <c r="J681" s="176" t="str">
        <f>IF(H681="","",VLOOKUP(H681,MP!$A$3:$G$801,7,FALSE))</f>
        <v/>
      </c>
      <c r="K681" s="180"/>
      <c r="L681" s="181" t="str">
        <f>IF(H681="","",VLOOKUP(H681,MP!$A$3:$G$801,6,FALSE)*K681)</f>
        <v/>
      </c>
    </row>
    <row r="682" spans="1:12" s="117" customFormat="1" ht="21" x14ac:dyDescent="0.25">
      <c r="A682" s="170"/>
      <c r="B682" s="179"/>
      <c r="C682" s="175" t="str">
        <f>IF(B682="","",VLOOKUP(B682,MP!$A$3:$G$801,2,FALSE))</f>
        <v/>
      </c>
      <c r="D682" s="176" t="str">
        <f>IF(B682="","",VLOOKUP(B682,MP!$A$3:$G$801,7,FALSE))</f>
        <v/>
      </c>
      <c r="E682" s="180"/>
      <c r="F682" s="181" t="str">
        <f>IF(B682="","",VLOOKUP(B682,MP!$A$3:$G$801,6,FALSE)*E682)</f>
        <v/>
      </c>
      <c r="G682" s="120"/>
      <c r="H682" s="179"/>
      <c r="I682" s="175" t="str">
        <f>IF(H682="","",VLOOKUP(H682,MP!$A$3:$G$801,2,FALSE))</f>
        <v/>
      </c>
      <c r="J682" s="176" t="str">
        <f>IF(H682="","",VLOOKUP(H682,MP!$A$3:$G$801,7,FALSE))</f>
        <v/>
      </c>
      <c r="K682" s="180"/>
      <c r="L682" s="181" t="str">
        <f>IF(H682="","",VLOOKUP(H682,MP!$A$3:$G$801,6,FALSE)*K682)</f>
        <v/>
      </c>
    </row>
    <row r="683" spans="1:12" s="117" customFormat="1" ht="21" x14ac:dyDescent="0.25">
      <c r="A683" s="170"/>
      <c r="B683" s="179"/>
      <c r="C683" s="175" t="str">
        <f>IF(B683="","",VLOOKUP(B683,MP!$A$3:$G$801,2,FALSE))</f>
        <v/>
      </c>
      <c r="D683" s="176" t="str">
        <f>IF(B683="","",VLOOKUP(B683,MP!$A$3:$G$801,7,FALSE))</f>
        <v/>
      </c>
      <c r="E683" s="180"/>
      <c r="F683" s="181" t="str">
        <f>IF(B683="","",VLOOKUP(B683,MP!$A$3:$G$801,6,FALSE)*E683)</f>
        <v/>
      </c>
      <c r="G683" s="120"/>
      <c r="H683" s="179"/>
      <c r="I683" s="175" t="str">
        <f>IF(H683="","",VLOOKUP(H683,MP!$A$3:$G$801,2,FALSE))</f>
        <v/>
      </c>
      <c r="J683" s="176" t="str">
        <f>IF(H683="","",VLOOKUP(H683,MP!$A$3:$G$801,7,FALSE))</f>
        <v/>
      </c>
      <c r="K683" s="180"/>
      <c r="L683" s="181" t="str">
        <f>IF(H683="","",VLOOKUP(H683,MP!$A$3:$G$801,6,FALSE)*K683)</f>
        <v/>
      </c>
    </row>
    <row r="684" spans="1:12" s="117" customFormat="1" ht="21" x14ac:dyDescent="0.25">
      <c r="A684" s="170"/>
      <c r="B684" s="179"/>
      <c r="C684" s="175" t="str">
        <f>IF(B684="","",VLOOKUP(B684,MP!$A$3:$G$801,2,FALSE))</f>
        <v/>
      </c>
      <c r="D684" s="176" t="str">
        <f>IF(B684="","",VLOOKUP(B684,MP!$A$3:$G$801,7,FALSE))</f>
        <v/>
      </c>
      <c r="E684" s="180"/>
      <c r="F684" s="181" t="str">
        <f>IF(B684="","",VLOOKUP(B684,MP!$A$3:$G$801,6,FALSE)*E684)</f>
        <v/>
      </c>
      <c r="G684" s="120"/>
      <c r="H684" s="179"/>
      <c r="I684" s="175" t="str">
        <f>IF(H684="","",VLOOKUP(H684,MP!$A$3:$G$801,2,FALSE))</f>
        <v/>
      </c>
      <c r="J684" s="176" t="str">
        <f>IF(H684="","",VLOOKUP(H684,MP!$A$3:$G$801,7,FALSE))</f>
        <v/>
      </c>
      <c r="K684" s="180"/>
      <c r="L684" s="181" t="str">
        <f>IF(H684="","",VLOOKUP(H684,MP!$A$3:$G$801,6,FALSE)*K684)</f>
        <v/>
      </c>
    </row>
    <row r="685" spans="1:12" s="117" customFormat="1" ht="21" x14ac:dyDescent="0.25">
      <c r="A685" s="170"/>
      <c r="B685" s="179"/>
      <c r="C685" s="175" t="str">
        <f>IF(B685="","",VLOOKUP(B685,MP!$A$3:$G$801,2,FALSE))</f>
        <v/>
      </c>
      <c r="D685" s="176" t="str">
        <f>IF(B685="","",VLOOKUP(B685,MP!$A$3:$G$801,7,FALSE))</f>
        <v/>
      </c>
      <c r="E685" s="180"/>
      <c r="F685" s="181" t="str">
        <f>IF(B685="","",VLOOKUP(B685,MP!$A$3:$G$801,6,FALSE)*E685)</f>
        <v/>
      </c>
      <c r="G685" s="120"/>
      <c r="H685" s="179"/>
      <c r="I685" s="175" t="str">
        <f>IF(H685="","",VLOOKUP(H685,MP!$A$3:$G$801,2,FALSE))</f>
        <v/>
      </c>
      <c r="J685" s="176" t="str">
        <f>IF(H685="","",VLOOKUP(H685,MP!$A$3:$G$801,7,FALSE))</f>
        <v/>
      </c>
      <c r="K685" s="180"/>
      <c r="L685" s="181" t="str">
        <f>IF(H685="","",VLOOKUP(H685,MP!$A$3:$G$801,6,FALSE)*K685)</f>
        <v/>
      </c>
    </row>
    <row r="686" spans="1:12" s="117" customFormat="1" ht="21" x14ac:dyDescent="0.3">
      <c r="A686" s="170"/>
      <c r="B686" s="321" t="s">
        <v>58</v>
      </c>
      <c r="C686" s="322"/>
      <c r="D686" s="322"/>
      <c r="E686" s="323"/>
      <c r="F686" s="183">
        <f>SUM(F671:F685)</f>
        <v>0</v>
      </c>
      <c r="G686" s="120"/>
      <c r="H686" s="321" t="s">
        <v>58</v>
      </c>
      <c r="I686" s="322"/>
      <c r="J686" s="322"/>
      <c r="K686" s="323"/>
      <c r="L686" s="183">
        <f>SUM(L671:L685)</f>
        <v>0</v>
      </c>
    </row>
    <row r="687" spans="1:12" s="117" customFormat="1" ht="21" x14ac:dyDescent="0.25">
      <c r="A687" s="170"/>
      <c r="B687" s="172" t="s">
        <v>64</v>
      </c>
      <c r="C687" s="173" t="s">
        <v>149</v>
      </c>
      <c r="D687" s="173" t="s">
        <v>89</v>
      </c>
      <c r="E687" s="173" t="s">
        <v>150</v>
      </c>
      <c r="F687" s="174" t="s">
        <v>56</v>
      </c>
      <c r="G687" s="120"/>
      <c r="H687" s="172" t="s">
        <v>64</v>
      </c>
      <c r="I687" s="173" t="s">
        <v>149</v>
      </c>
      <c r="J687" s="173" t="s">
        <v>89</v>
      </c>
      <c r="K687" s="173" t="s">
        <v>150</v>
      </c>
      <c r="L687" s="174" t="s">
        <v>56</v>
      </c>
    </row>
    <row r="688" spans="1:12" s="117" customFormat="1" ht="21" x14ac:dyDescent="0.25">
      <c r="A688" s="170"/>
      <c r="B688" s="179"/>
      <c r="C688" s="175" t="str">
        <f>IF(B688="","",VLOOKUP(B688,EQUIPAMENTOS!$B$11:$G$98,2,FALSE))</f>
        <v/>
      </c>
      <c r="D688" s="182" t="str">
        <f>IF(B688="","",VLOOKUP(B688,EQUIPAMENTOS!$B$11:$G$98,6,FALSE))</f>
        <v/>
      </c>
      <c r="E688" s="180"/>
      <c r="F688" s="181" t="str">
        <f>IF(B688="","",VLOOKUP(B688,EQUIPAMENTOS!$B$11:$G$98,6,FALSE)*E688)</f>
        <v/>
      </c>
      <c r="G688" s="120"/>
      <c r="H688" s="179"/>
      <c r="I688" s="175" t="str">
        <f>IF(H688="","",VLOOKUP(H688,EQUIPAMENTOS!$B$11:$G$98,2,FALSE))</f>
        <v/>
      </c>
      <c r="J688" s="182" t="str">
        <f>IF(H688="","",VLOOKUP(H688,EQUIPAMENTOS!$B$11:$G$98,6,FALSE))</f>
        <v/>
      </c>
      <c r="K688" s="180"/>
      <c r="L688" s="181" t="str">
        <f>IF(H688="","",VLOOKUP(H688,EQUIPAMENTOS!$B$11:$G$98,6,FALSE)*K688)</f>
        <v/>
      </c>
    </row>
    <row r="689" spans="1:12" s="117" customFormat="1" ht="21" x14ac:dyDescent="0.25">
      <c r="A689" s="170"/>
      <c r="B689" s="179"/>
      <c r="C689" s="175" t="str">
        <f>IF(B689="","",VLOOKUP(B689,EQUIPAMENTOS!$B$11:$G$98,2,FALSE))</f>
        <v/>
      </c>
      <c r="D689" s="182" t="str">
        <f>IF(B689="","",VLOOKUP(B689,EQUIPAMENTOS!$B$11:$G$98,6,FALSE))</f>
        <v/>
      </c>
      <c r="E689" s="180"/>
      <c r="F689" s="181" t="str">
        <f>IF(B689="","",VLOOKUP(B689,EQUIPAMENTOS!$B$11:$G$98,6,FALSE)*E689)</f>
        <v/>
      </c>
      <c r="G689" s="120"/>
      <c r="H689" s="179"/>
      <c r="I689" s="175" t="str">
        <f>IF(H689="","",VLOOKUP(H689,EQUIPAMENTOS!$B$11:$G$98,2,FALSE))</f>
        <v/>
      </c>
      <c r="J689" s="182" t="str">
        <f>IF(H689="","",VLOOKUP(H689,EQUIPAMENTOS!$B$11:$G$98,6,FALSE))</f>
        <v/>
      </c>
      <c r="K689" s="180"/>
      <c r="L689" s="181" t="str">
        <f>IF(H689="","",VLOOKUP(H689,EQUIPAMENTOS!$B$11:$G$98,6,FALSE)*K689)</f>
        <v/>
      </c>
    </row>
    <row r="690" spans="1:12" s="117" customFormat="1" ht="21" x14ac:dyDescent="0.25">
      <c r="A690" s="170"/>
      <c r="B690" s="179"/>
      <c r="C690" s="175" t="str">
        <f>IF(B690="","",VLOOKUP(B690,EQUIPAMENTOS!$B$11:$G$98,2,FALSE))</f>
        <v/>
      </c>
      <c r="D690" s="182" t="str">
        <f>IF(B690="","",VLOOKUP(B690,EQUIPAMENTOS!$B$11:$G$98,6,FALSE))</f>
        <v/>
      </c>
      <c r="E690" s="180"/>
      <c r="F690" s="181" t="str">
        <f>IF(B690="","",VLOOKUP(B690,EQUIPAMENTOS!$B$11:$G$98,6,FALSE)*E690)</f>
        <v/>
      </c>
      <c r="G690" s="120"/>
      <c r="H690" s="179"/>
      <c r="I690" s="175" t="str">
        <f>IF(H690="","",VLOOKUP(H690,EQUIPAMENTOS!$B$11:$G$98,2,FALSE))</f>
        <v/>
      </c>
      <c r="J690" s="182" t="str">
        <f>IF(H690="","",VLOOKUP(H690,EQUIPAMENTOS!$B$11:$G$98,6,FALSE))</f>
        <v/>
      </c>
      <c r="K690" s="180"/>
      <c r="L690" s="181" t="str">
        <f>IF(H690="","",VLOOKUP(H690,EQUIPAMENTOS!$B$11:$G$98,6,FALSE)*K690)</f>
        <v/>
      </c>
    </row>
    <row r="691" spans="1:12" s="117" customFormat="1" ht="21" x14ac:dyDescent="0.25">
      <c r="A691" s="170"/>
      <c r="B691" s="179"/>
      <c r="C691" s="175" t="str">
        <f>IF(B691="","",VLOOKUP(B691,EQUIPAMENTOS!$B$11:$G$98,2,FALSE))</f>
        <v/>
      </c>
      <c r="D691" s="182" t="str">
        <f>IF(B691="","",VLOOKUP(B691,EQUIPAMENTOS!$B$11:$G$98,6,FALSE))</f>
        <v/>
      </c>
      <c r="E691" s="180"/>
      <c r="F691" s="181" t="str">
        <f>IF(B691="","",VLOOKUP(B691,EQUIPAMENTOS!$B$11:$G$98,6,FALSE)*E691)</f>
        <v/>
      </c>
      <c r="G691" s="120"/>
      <c r="H691" s="179"/>
      <c r="I691" s="175" t="str">
        <f>IF(H691="","",VLOOKUP(H691,EQUIPAMENTOS!$B$11:$G$98,2,FALSE))</f>
        <v/>
      </c>
      <c r="J691" s="182" t="str">
        <f>IF(H691="","",VLOOKUP(H691,EQUIPAMENTOS!$B$11:$G$98,6,FALSE))</f>
        <v/>
      </c>
      <c r="K691" s="180"/>
      <c r="L691" s="181" t="str">
        <f>IF(H691="","",VLOOKUP(H691,EQUIPAMENTOS!$B$11:$G$98,6,FALSE)*K691)</f>
        <v/>
      </c>
    </row>
    <row r="692" spans="1:12" s="117" customFormat="1" ht="21" x14ac:dyDescent="0.25">
      <c r="A692" s="170"/>
      <c r="B692" s="179"/>
      <c r="C692" s="175" t="str">
        <f>IF(B692="","",VLOOKUP(B692,EQUIPAMENTOS!$B$11:$G$98,2,FALSE))</f>
        <v/>
      </c>
      <c r="D692" s="182" t="str">
        <f>IF(B692="","",VLOOKUP(B692,EQUIPAMENTOS!$B$11:$G$98,6,FALSE))</f>
        <v/>
      </c>
      <c r="E692" s="180"/>
      <c r="F692" s="181" t="str">
        <f>IF(B692="","",VLOOKUP(B692,EQUIPAMENTOS!$B$11:$G$98,6,FALSE)*E692)</f>
        <v/>
      </c>
      <c r="G692" s="120"/>
      <c r="H692" s="179"/>
      <c r="I692" s="175" t="str">
        <f>IF(H692="","",VLOOKUP(H692,EQUIPAMENTOS!$B$11:$G$98,2,FALSE))</f>
        <v/>
      </c>
      <c r="J692" s="182" t="str">
        <f>IF(H692="","",VLOOKUP(H692,EQUIPAMENTOS!$B$11:$G$98,6,FALSE))</f>
        <v/>
      </c>
      <c r="K692" s="180"/>
      <c r="L692" s="181" t="str">
        <f>IF(H692="","",VLOOKUP(H692,EQUIPAMENTOS!$B$11:$G$98,6,FALSE)*K692)</f>
        <v/>
      </c>
    </row>
    <row r="693" spans="1:12" s="117" customFormat="1" ht="21" x14ac:dyDescent="0.25">
      <c r="A693" s="170"/>
      <c r="B693" s="179"/>
      <c r="C693" s="175" t="str">
        <f>IF(B693="","",VLOOKUP(B693,EQUIPAMENTOS!$B$11:$G$98,2,FALSE))</f>
        <v/>
      </c>
      <c r="D693" s="182" t="str">
        <f>IF(B693="","",VLOOKUP(B693,EQUIPAMENTOS!$B$11:$G$98,6,FALSE))</f>
        <v/>
      </c>
      <c r="E693" s="180"/>
      <c r="F693" s="181" t="str">
        <f>IF(B693="","",VLOOKUP(B693,EQUIPAMENTOS!$B$11:$G$98,6,FALSE)*E693)</f>
        <v/>
      </c>
      <c r="G693" s="120"/>
      <c r="H693" s="179"/>
      <c r="I693" s="175" t="str">
        <f>IF(H693="","",VLOOKUP(H693,EQUIPAMENTOS!$B$11:$G$98,2,FALSE))</f>
        <v/>
      </c>
      <c r="J693" s="182" t="str">
        <f>IF(H693="","",VLOOKUP(H693,EQUIPAMENTOS!$B$11:$G$98,6,FALSE))</f>
        <v/>
      </c>
      <c r="K693" s="180"/>
      <c r="L693" s="181" t="str">
        <f>IF(H693="","",VLOOKUP(H693,EQUIPAMENTOS!$B$11:$G$98,6,FALSE)*K693)</f>
        <v/>
      </c>
    </row>
    <row r="694" spans="1:12" s="117" customFormat="1" ht="21" x14ac:dyDescent="0.25">
      <c r="A694" s="170"/>
      <c r="B694" s="179"/>
      <c r="C694" s="175" t="str">
        <f>IF(B694="","",VLOOKUP(B694,EQUIPAMENTOS!$B$11:$G$98,2,FALSE))</f>
        <v/>
      </c>
      <c r="D694" s="182" t="str">
        <f>IF(B694="","",VLOOKUP(B694,EQUIPAMENTOS!$B$11:$G$98,6,FALSE))</f>
        <v/>
      </c>
      <c r="E694" s="180"/>
      <c r="F694" s="181" t="str">
        <f>IF(B694="","",VLOOKUP(B694,EQUIPAMENTOS!$B$11:$G$98,6,FALSE)*E694)</f>
        <v/>
      </c>
      <c r="G694" s="120"/>
      <c r="H694" s="179"/>
      <c r="I694" s="175" t="str">
        <f>IF(H694="","",VLOOKUP(H694,EQUIPAMENTOS!$B$11:$G$98,2,FALSE))</f>
        <v/>
      </c>
      <c r="J694" s="182" t="str">
        <f>IF(H694="","",VLOOKUP(H694,EQUIPAMENTOS!$B$11:$G$98,6,FALSE))</f>
        <v/>
      </c>
      <c r="K694" s="180"/>
      <c r="L694" s="181" t="str">
        <f>IF(H694="","",VLOOKUP(H694,EQUIPAMENTOS!$B$11:$G$98,6,FALSE)*K694)</f>
        <v/>
      </c>
    </row>
    <row r="695" spans="1:12" s="117" customFormat="1" ht="21" x14ac:dyDescent="0.3">
      <c r="A695" s="170"/>
      <c r="B695" s="321" t="s">
        <v>80</v>
      </c>
      <c r="C695" s="322"/>
      <c r="D695" s="322"/>
      <c r="E695" s="323"/>
      <c r="F695" s="118">
        <f>SUM(F688:F694)</f>
        <v>0</v>
      </c>
      <c r="G695" s="120"/>
      <c r="H695" s="321" t="s">
        <v>80</v>
      </c>
      <c r="I695" s="322"/>
      <c r="J695" s="322"/>
      <c r="K695" s="323"/>
      <c r="L695" s="118">
        <f>SUM(L688:L694)</f>
        <v>0</v>
      </c>
    </row>
    <row r="696" spans="1:12" s="117" customFormat="1" ht="21.75" thickBot="1" x14ac:dyDescent="0.35">
      <c r="A696" s="170"/>
      <c r="B696" s="318" t="s">
        <v>57</v>
      </c>
      <c r="C696" s="319"/>
      <c r="D696" s="319"/>
      <c r="E696" s="320"/>
      <c r="F696" s="119">
        <f>+F686+F695</f>
        <v>0</v>
      </c>
      <c r="G696" s="120"/>
      <c r="H696" s="318" t="s">
        <v>57</v>
      </c>
      <c r="I696" s="319"/>
      <c r="J696" s="319"/>
      <c r="K696" s="320"/>
      <c r="L696" s="119">
        <f>+L686+L695</f>
        <v>0</v>
      </c>
    </row>
    <row r="697" spans="1:12" s="117" customFormat="1" ht="21" x14ac:dyDescent="0.25">
      <c r="A697" s="170"/>
      <c r="G697" s="120"/>
    </row>
    <row r="698" spans="1:12" s="117" customFormat="1" ht="21.75" thickBot="1" x14ac:dyDescent="0.3">
      <c r="A698" s="170"/>
      <c r="G698" s="120"/>
    </row>
    <row r="699" spans="1:12" s="117" customFormat="1" ht="21.75" thickBot="1" x14ac:dyDescent="0.3">
      <c r="A699" s="170">
        <v>34</v>
      </c>
      <c r="B699" s="324" t="s">
        <v>118</v>
      </c>
      <c r="C699" s="325"/>
      <c r="D699" s="325"/>
      <c r="E699" s="325"/>
      <c r="F699" s="326"/>
      <c r="G699" s="120"/>
      <c r="H699" s="324" t="s">
        <v>118</v>
      </c>
      <c r="I699" s="325"/>
      <c r="J699" s="325"/>
      <c r="K699" s="325"/>
      <c r="L699" s="326"/>
    </row>
    <row r="700" spans="1:12" s="117" customFormat="1" ht="21" x14ac:dyDescent="0.25">
      <c r="A700" s="170"/>
      <c r="B700" s="172" t="s">
        <v>64</v>
      </c>
      <c r="C700" s="173" t="s">
        <v>148</v>
      </c>
      <c r="D700" s="172" t="s">
        <v>49</v>
      </c>
      <c r="E700" s="172" t="s">
        <v>53</v>
      </c>
      <c r="F700" s="174" t="s">
        <v>56</v>
      </c>
      <c r="G700" s="120"/>
      <c r="H700" s="172" t="s">
        <v>64</v>
      </c>
      <c r="I700" s="173" t="s">
        <v>148</v>
      </c>
      <c r="J700" s="172" t="s">
        <v>49</v>
      </c>
      <c r="K700" s="172" t="s">
        <v>53</v>
      </c>
      <c r="L700" s="174" t="s">
        <v>56</v>
      </c>
    </row>
    <row r="701" spans="1:12" s="117" customFormat="1" ht="21" x14ac:dyDescent="0.25">
      <c r="A701" s="170"/>
      <c r="B701" s="177"/>
      <c r="C701" s="175" t="str">
        <f>IF(B701="","",VLOOKUP(B701,MP!$A$3:$G$801,2,FALSE))</f>
        <v/>
      </c>
      <c r="D701" s="176" t="str">
        <f>IF(B701="","",VLOOKUP(B701,MP!$A$3:$G$801,7,FALSE))</f>
        <v/>
      </c>
      <c r="E701" s="180"/>
      <c r="F701" s="181" t="str">
        <f>IF(B701="","",VLOOKUP(B701,MP!$A$3:$G$801,6,FALSE)*E701)</f>
        <v/>
      </c>
      <c r="G701" s="120"/>
      <c r="H701" s="177"/>
      <c r="I701" s="175" t="str">
        <f>IF(H701="","",VLOOKUP(H701,MP!$A$3:$G$801,2,FALSE))</f>
        <v/>
      </c>
      <c r="J701" s="176" t="str">
        <f>IF(H701="","",VLOOKUP(H701,MP!$A$3:$G$801,7,FALSE))</f>
        <v/>
      </c>
      <c r="K701" s="180"/>
      <c r="L701" s="181" t="str">
        <f>IF(H701="","",VLOOKUP(H701,MP!$A$3:$G$801,6,FALSE)*K701)</f>
        <v/>
      </c>
    </row>
    <row r="702" spans="1:12" s="117" customFormat="1" ht="21" x14ac:dyDescent="0.25">
      <c r="A702" s="170"/>
      <c r="B702" s="178"/>
      <c r="C702" s="175" t="str">
        <f>IF(B702="","",VLOOKUP(B702,MP!$A$3:$G$801,2,FALSE))</f>
        <v/>
      </c>
      <c r="D702" s="176" t="str">
        <f>IF(B702="","",VLOOKUP(B702,MP!$A$3:$G$801,7,FALSE))</f>
        <v/>
      </c>
      <c r="E702" s="180"/>
      <c r="F702" s="181" t="str">
        <f>IF(B702="","",VLOOKUP(B702,MP!$A$3:$G$801,6,FALSE)*E702)</f>
        <v/>
      </c>
      <c r="G702" s="120"/>
      <c r="H702" s="178"/>
      <c r="I702" s="175" t="str">
        <f>IF(H702="","",VLOOKUP(H702,MP!$A$3:$G$801,2,FALSE))</f>
        <v/>
      </c>
      <c r="J702" s="176" t="str">
        <f>IF(H702="","",VLOOKUP(H702,MP!$A$3:$G$801,7,FALSE))</f>
        <v/>
      </c>
      <c r="K702" s="180"/>
      <c r="L702" s="181" t="str">
        <f>IF(H702="","",VLOOKUP(H702,MP!$A$3:$G$801,6,FALSE)*K702)</f>
        <v/>
      </c>
    </row>
    <row r="703" spans="1:12" s="117" customFormat="1" ht="21" x14ac:dyDescent="0.25">
      <c r="A703" s="170"/>
      <c r="B703" s="178"/>
      <c r="C703" s="175" t="str">
        <f>IF(B703="","",VLOOKUP(B703,MP!$A$3:$G$801,2,FALSE))</f>
        <v/>
      </c>
      <c r="D703" s="176" t="str">
        <f>IF(B703="","",VLOOKUP(B703,MP!$A$3:$G$801,7,FALSE))</f>
        <v/>
      </c>
      <c r="E703" s="180"/>
      <c r="F703" s="181" t="str">
        <f>IF(B703="","",VLOOKUP(B703,MP!$A$3:$G$801,6,FALSE)*E703)</f>
        <v/>
      </c>
      <c r="G703" s="120"/>
      <c r="H703" s="178"/>
      <c r="I703" s="175" t="str">
        <f>IF(H703="","",VLOOKUP(H703,MP!$A$3:$G$801,2,FALSE))</f>
        <v/>
      </c>
      <c r="J703" s="176" t="str">
        <f>IF(H703="","",VLOOKUP(H703,MP!$A$3:$G$801,7,FALSE))</f>
        <v/>
      </c>
      <c r="K703" s="180"/>
      <c r="L703" s="181" t="str">
        <f>IF(H703="","",VLOOKUP(H703,MP!$A$3:$G$801,6,FALSE)*K703)</f>
        <v/>
      </c>
    </row>
    <row r="704" spans="1:12" s="117" customFormat="1" ht="21" x14ac:dyDescent="0.25">
      <c r="A704" s="170"/>
      <c r="B704" s="178"/>
      <c r="C704" s="175" t="str">
        <f>IF(B704="","",VLOOKUP(B704,MP!$A$3:$G$801,2,FALSE))</f>
        <v/>
      </c>
      <c r="D704" s="176" t="str">
        <f>IF(B704="","",VLOOKUP(B704,MP!$A$3:$G$801,7,FALSE))</f>
        <v/>
      </c>
      <c r="E704" s="180"/>
      <c r="F704" s="181" t="str">
        <f>IF(B704="","",VLOOKUP(B704,MP!$A$3:$G$801,6,FALSE)*E704)</f>
        <v/>
      </c>
      <c r="G704" s="120"/>
      <c r="H704" s="178"/>
      <c r="I704" s="175" t="str">
        <f>IF(H704="","",VLOOKUP(H704,MP!$A$3:$G$801,2,FALSE))</f>
        <v/>
      </c>
      <c r="J704" s="176" t="str">
        <f>IF(H704="","",VLOOKUP(H704,MP!$A$3:$G$801,7,FALSE))</f>
        <v/>
      </c>
      <c r="K704" s="180"/>
      <c r="L704" s="181" t="str">
        <f>IF(H704="","",VLOOKUP(H704,MP!$A$3:$G$801,6,FALSE)*K704)</f>
        <v/>
      </c>
    </row>
    <row r="705" spans="1:12" s="117" customFormat="1" ht="21" x14ac:dyDescent="0.25">
      <c r="A705" s="170"/>
      <c r="B705" s="178"/>
      <c r="C705" s="175" t="str">
        <f>IF(B705="","",VLOOKUP(B705,MP!$A$3:$G$801,2,FALSE))</f>
        <v/>
      </c>
      <c r="D705" s="176" t="str">
        <f>IF(B705="","",VLOOKUP(B705,MP!$A$3:$G$801,7,FALSE))</f>
        <v/>
      </c>
      <c r="E705" s="180"/>
      <c r="F705" s="181" t="str">
        <f>IF(B705="","",VLOOKUP(B705,MP!$A$3:$G$801,6,FALSE)*E705)</f>
        <v/>
      </c>
      <c r="G705" s="120"/>
      <c r="H705" s="178"/>
      <c r="I705" s="175" t="str">
        <f>IF(H705="","",VLOOKUP(H705,MP!$A$3:$G$801,2,FALSE))</f>
        <v/>
      </c>
      <c r="J705" s="176" t="str">
        <f>IF(H705="","",VLOOKUP(H705,MP!$A$3:$G$801,7,FALSE))</f>
        <v/>
      </c>
      <c r="K705" s="180"/>
      <c r="L705" s="181" t="str">
        <f>IF(H705="","",VLOOKUP(H705,MP!$A$3:$G$801,6,FALSE)*K705)</f>
        <v/>
      </c>
    </row>
    <row r="706" spans="1:12" s="117" customFormat="1" ht="21" x14ac:dyDescent="0.25">
      <c r="A706" s="170"/>
      <c r="B706" s="178"/>
      <c r="C706" s="175" t="str">
        <f>IF(B706="","",VLOOKUP(B706,MP!$A$3:$G$801,2,FALSE))</f>
        <v/>
      </c>
      <c r="D706" s="176" t="str">
        <f>IF(B706="","",VLOOKUP(B706,MP!$A$3:$G$801,7,FALSE))</f>
        <v/>
      </c>
      <c r="E706" s="180"/>
      <c r="F706" s="181" t="str">
        <f>IF(B706="","",VLOOKUP(B706,MP!$A$3:$G$801,6,FALSE)*E706)</f>
        <v/>
      </c>
      <c r="G706" s="120"/>
      <c r="H706" s="178"/>
      <c r="I706" s="175" t="str">
        <f>IF(H706="","",VLOOKUP(H706,MP!$A$3:$G$801,2,FALSE))</f>
        <v/>
      </c>
      <c r="J706" s="176" t="str">
        <f>IF(H706="","",VLOOKUP(H706,MP!$A$3:$G$801,7,FALSE))</f>
        <v/>
      </c>
      <c r="K706" s="180"/>
      <c r="L706" s="181" t="str">
        <f>IF(H706="","",VLOOKUP(H706,MP!$A$3:$G$801,6,FALSE)*K706)</f>
        <v/>
      </c>
    </row>
    <row r="707" spans="1:12" s="117" customFormat="1" ht="21" x14ac:dyDescent="0.25">
      <c r="A707" s="170"/>
      <c r="B707" s="178"/>
      <c r="C707" s="175" t="str">
        <f>IF(B707="","",VLOOKUP(B707,MP!$A$3:$G$801,2,FALSE))</f>
        <v/>
      </c>
      <c r="D707" s="176" t="str">
        <f>IF(B707="","",VLOOKUP(B707,MP!$A$3:$G$801,7,FALSE))</f>
        <v/>
      </c>
      <c r="E707" s="180"/>
      <c r="F707" s="181" t="str">
        <f>IF(B707="","",VLOOKUP(B707,MP!$A$3:$G$801,6,FALSE)*E707)</f>
        <v/>
      </c>
      <c r="G707" s="120"/>
      <c r="H707" s="178"/>
      <c r="I707" s="175" t="str">
        <f>IF(H707="","",VLOOKUP(H707,MP!$A$3:$G$801,2,FALSE))</f>
        <v/>
      </c>
      <c r="J707" s="176" t="str">
        <f>IF(H707="","",VLOOKUP(H707,MP!$A$3:$G$801,7,FALSE))</f>
        <v/>
      </c>
      <c r="K707" s="180"/>
      <c r="L707" s="181" t="str">
        <f>IF(H707="","",VLOOKUP(H707,MP!$A$3:$G$801,6,FALSE)*K707)</f>
        <v/>
      </c>
    </row>
    <row r="708" spans="1:12" s="117" customFormat="1" ht="21" x14ac:dyDescent="0.25">
      <c r="A708" s="170"/>
      <c r="B708" s="178"/>
      <c r="C708" s="175" t="str">
        <f>IF(B708="","",VLOOKUP(B708,MP!$A$3:$G$801,2,FALSE))</f>
        <v/>
      </c>
      <c r="D708" s="176" t="str">
        <f>IF(B708="","",VLOOKUP(B708,MP!$A$3:$G$801,7,FALSE))</f>
        <v/>
      </c>
      <c r="E708" s="180"/>
      <c r="F708" s="181" t="str">
        <f>IF(B708="","",VLOOKUP(B708,MP!$A$3:$G$801,6,FALSE)*E708)</f>
        <v/>
      </c>
      <c r="G708" s="120"/>
      <c r="H708" s="178"/>
      <c r="I708" s="175" t="str">
        <f>IF(H708="","",VLOOKUP(H708,MP!$A$3:$G$801,2,FALSE))</f>
        <v/>
      </c>
      <c r="J708" s="176" t="str">
        <f>IF(H708="","",VLOOKUP(H708,MP!$A$3:$G$801,7,FALSE))</f>
        <v/>
      </c>
      <c r="K708" s="180"/>
      <c r="L708" s="181" t="str">
        <f>IF(H708="","",VLOOKUP(H708,MP!$A$3:$G$801,6,FALSE)*K708)</f>
        <v/>
      </c>
    </row>
    <row r="709" spans="1:12" s="117" customFormat="1" ht="21" x14ac:dyDescent="0.25">
      <c r="A709" s="170"/>
      <c r="B709" s="178"/>
      <c r="C709" s="175" t="str">
        <f>IF(B709="","",VLOOKUP(B709,MP!$A$3:$G$801,2,FALSE))</f>
        <v/>
      </c>
      <c r="D709" s="176" t="str">
        <f>IF(B709="","",VLOOKUP(B709,MP!$A$3:$G$801,7,FALSE))</f>
        <v/>
      </c>
      <c r="E709" s="180"/>
      <c r="F709" s="181" t="str">
        <f>IF(B709="","",VLOOKUP(B709,MP!$A$3:$G$801,6,FALSE)*E709)</f>
        <v/>
      </c>
      <c r="G709" s="120"/>
      <c r="H709" s="178"/>
      <c r="I709" s="175" t="str">
        <f>IF(H709="","",VLOOKUP(H709,MP!$A$3:$G$801,2,FALSE))</f>
        <v/>
      </c>
      <c r="J709" s="176" t="str">
        <f>IF(H709="","",VLOOKUP(H709,MP!$A$3:$G$801,7,FALSE))</f>
        <v/>
      </c>
      <c r="K709" s="180"/>
      <c r="L709" s="181" t="str">
        <f>IF(H709="","",VLOOKUP(H709,MP!$A$3:$G$801,6,FALSE)*K709)</f>
        <v/>
      </c>
    </row>
    <row r="710" spans="1:12" s="117" customFormat="1" ht="21" x14ac:dyDescent="0.25">
      <c r="A710" s="170"/>
      <c r="B710" s="178"/>
      <c r="C710" s="175" t="str">
        <f>IF(B710="","",VLOOKUP(B710,MP!$A$3:$G$801,2,FALSE))</f>
        <v/>
      </c>
      <c r="D710" s="176" t="str">
        <f>IF(B710="","",VLOOKUP(B710,MP!$A$3:$G$801,7,FALSE))</f>
        <v/>
      </c>
      <c r="E710" s="180"/>
      <c r="F710" s="181" t="str">
        <f>IF(B710="","",VLOOKUP(B710,MP!$A$3:$G$801,6,FALSE)*E710)</f>
        <v/>
      </c>
      <c r="G710" s="120"/>
      <c r="H710" s="178"/>
      <c r="I710" s="175" t="str">
        <f>IF(H710="","",VLOOKUP(H710,MP!$A$3:$G$801,2,FALSE))</f>
        <v/>
      </c>
      <c r="J710" s="176" t="str">
        <f>IF(H710="","",VLOOKUP(H710,MP!$A$3:$G$801,7,FALSE))</f>
        <v/>
      </c>
      <c r="K710" s="180"/>
      <c r="L710" s="181" t="str">
        <f>IF(H710="","",VLOOKUP(H710,MP!$A$3:$G$801,6,FALSE)*K710)</f>
        <v/>
      </c>
    </row>
    <row r="711" spans="1:12" s="117" customFormat="1" ht="21" x14ac:dyDescent="0.25">
      <c r="A711" s="170"/>
      <c r="B711" s="178"/>
      <c r="C711" s="175" t="str">
        <f>IF(B711="","",VLOOKUP(B711,MP!$A$3:$G$801,2,FALSE))</f>
        <v/>
      </c>
      <c r="D711" s="176" t="str">
        <f>IF(B711="","",VLOOKUP(B711,MP!$A$3:$G$801,7,FALSE))</f>
        <v/>
      </c>
      <c r="E711" s="180"/>
      <c r="F711" s="181" t="str">
        <f>IF(B711="","",VLOOKUP(B711,MP!$A$3:$G$801,6,FALSE)*E711)</f>
        <v/>
      </c>
      <c r="G711" s="120"/>
      <c r="H711" s="178"/>
      <c r="I711" s="175" t="str">
        <f>IF(H711="","",VLOOKUP(H711,MP!$A$3:$G$801,2,FALSE))</f>
        <v/>
      </c>
      <c r="J711" s="176" t="str">
        <f>IF(H711="","",VLOOKUP(H711,MP!$A$3:$G$801,7,FALSE))</f>
        <v/>
      </c>
      <c r="K711" s="180"/>
      <c r="L711" s="181" t="str">
        <f>IF(H711="","",VLOOKUP(H711,MP!$A$3:$G$801,6,FALSE)*K711)</f>
        <v/>
      </c>
    </row>
    <row r="712" spans="1:12" s="117" customFormat="1" ht="21" x14ac:dyDescent="0.25">
      <c r="A712" s="170"/>
      <c r="B712" s="179"/>
      <c r="C712" s="175" t="str">
        <f>IF(B712="","",VLOOKUP(B712,MP!$A$3:$G$801,2,FALSE))</f>
        <v/>
      </c>
      <c r="D712" s="176" t="str">
        <f>IF(B712="","",VLOOKUP(B712,MP!$A$3:$G$801,7,FALSE))</f>
        <v/>
      </c>
      <c r="E712" s="180"/>
      <c r="F712" s="181" t="str">
        <f>IF(B712="","",VLOOKUP(B712,MP!$A$3:$G$801,6,FALSE)*E712)</f>
        <v/>
      </c>
      <c r="G712" s="120"/>
      <c r="H712" s="179"/>
      <c r="I712" s="175" t="str">
        <f>IF(H712="","",VLOOKUP(H712,MP!$A$3:$G$801,2,FALSE))</f>
        <v/>
      </c>
      <c r="J712" s="176" t="str">
        <f>IF(H712="","",VLOOKUP(H712,MP!$A$3:$G$801,7,FALSE))</f>
        <v/>
      </c>
      <c r="K712" s="180"/>
      <c r="L712" s="181" t="str">
        <f>IF(H712="","",VLOOKUP(H712,MP!$A$3:$G$801,6,FALSE)*K712)</f>
        <v/>
      </c>
    </row>
    <row r="713" spans="1:12" s="117" customFormat="1" ht="21" x14ac:dyDescent="0.25">
      <c r="A713" s="170"/>
      <c r="B713" s="179"/>
      <c r="C713" s="175" t="str">
        <f>IF(B713="","",VLOOKUP(B713,MP!$A$3:$G$801,2,FALSE))</f>
        <v/>
      </c>
      <c r="D713" s="176" t="str">
        <f>IF(B713="","",VLOOKUP(B713,MP!$A$3:$G$801,7,FALSE))</f>
        <v/>
      </c>
      <c r="E713" s="180"/>
      <c r="F713" s="181" t="str">
        <f>IF(B713="","",VLOOKUP(B713,MP!$A$3:$G$801,6,FALSE)*E713)</f>
        <v/>
      </c>
      <c r="G713" s="120"/>
      <c r="H713" s="179"/>
      <c r="I713" s="175" t="str">
        <f>IF(H713="","",VLOOKUP(H713,MP!$A$3:$G$801,2,FALSE))</f>
        <v/>
      </c>
      <c r="J713" s="176" t="str">
        <f>IF(H713="","",VLOOKUP(H713,MP!$A$3:$G$801,7,FALSE))</f>
        <v/>
      </c>
      <c r="K713" s="180"/>
      <c r="L713" s="181" t="str">
        <f>IF(H713="","",VLOOKUP(H713,MP!$A$3:$G$801,6,FALSE)*K713)</f>
        <v/>
      </c>
    </row>
    <row r="714" spans="1:12" s="117" customFormat="1" ht="21" x14ac:dyDescent="0.25">
      <c r="A714" s="170"/>
      <c r="B714" s="179"/>
      <c r="C714" s="175" t="str">
        <f>IF(B714="","",VLOOKUP(B714,MP!$A$3:$G$801,2,FALSE))</f>
        <v/>
      </c>
      <c r="D714" s="176" t="str">
        <f>IF(B714="","",VLOOKUP(B714,MP!$A$3:$G$801,7,FALSE))</f>
        <v/>
      </c>
      <c r="E714" s="180"/>
      <c r="F714" s="181" t="str">
        <f>IF(B714="","",VLOOKUP(B714,MP!$A$3:$G$801,6,FALSE)*E714)</f>
        <v/>
      </c>
      <c r="G714" s="120"/>
      <c r="H714" s="179"/>
      <c r="I714" s="175" t="str">
        <f>IF(H714="","",VLOOKUP(H714,MP!$A$3:$G$801,2,FALSE))</f>
        <v/>
      </c>
      <c r="J714" s="176" t="str">
        <f>IF(H714="","",VLOOKUP(H714,MP!$A$3:$G$801,7,FALSE))</f>
        <v/>
      </c>
      <c r="K714" s="180"/>
      <c r="L714" s="181" t="str">
        <f>IF(H714="","",VLOOKUP(H714,MP!$A$3:$G$801,6,FALSE)*K714)</f>
        <v/>
      </c>
    </row>
    <row r="715" spans="1:12" s="117" customFormat="1" ht="21" x14ac:dyDescent="0.25">
      <c r="A715" s="170"/>
      <c r="B715" s="179"/>
      <c r="C715" s="175" t="str">
        <f>IF(B715="","",VLOOKUP(B715,MP!$A$3:$G$801,2,FALSE))</f>
        <v/>
      </c>
      <c r="D715" s="176" t="str">
        <f>IF(B715="","",VLOOKUP(B715,MP!$A$3:$G$801,7,FALSE))</f>
        <v/>
      </c>
      <c r="E715" s="180"/>
      <c r="F715" s="181" t="str">
        <f>IF(B715="","",VLOOKUP(B715,MP!$A$3:$G$801,6,FALSE)*E715)</f>
        <v/>
      </c>
      <c r="G715" s="120"/>
      <c r="H715" s="179"/>
      <c r="I715" s="175" t="str">
        <f>IF(H715="","",VLOOKUP(H715,MP!$A$3:$G$801,2,FALSE))</f>
        <v/>
      </c>
      <c r="J715" s="176" t="str">
        <f>IF(H715="","",VLOOKUP(H715,MP!$A$3:$G$801,7,FALSE))</f>
        <v/>
      </c>
      <c r="K715" s="180"/>
      <c r="L715" s="181" t="str">
        <f>IF(H715="","",VLOOKUP(H715,MP!$A$3:$G$801,6,FALSE)*K715)</f>
        <v/>
      </c>
    </row>
    <row r="716" spans="1:12" s="117" customFormat="1" ht="21" x14ac:dyDescent="0.3">
      <c r="A716" s="170"/>
      <c r="B716" s="321" t="s">
        <v>58</v>
      </c>
      <c r="C716" s="322"/>
      <c r="D716" s="322"/>
      <c r="E716" s="323"/>
      <c r="F716" s="183">
        <f>SUM(F701:F715)</f>
        <v>0</v>
      </c>
      <c r="G716" s="120"/>
      <c r="H716" s="321" t="s">
        <v>58</v>
      </c>
      <c r="I716" s="322"/>
      <c r="J716" s="322"/>
      <c r="K716" s="323"/>
      <c r="L716" s="183">
        <f>SUM(L701:L715)</f>
        <v>0</v>
      </c>
    </row>
    <row r="717" spans="1:12" s="117" customFormat="1" ht="21" x14ac:dyDescent="0.25">
      <c r="A717" s="170"/>
      <c r="B717" s="172" t="s">
        <v>64</v>
      </c>
      <c r="C717" s="173" t="s">
        <v>149</v>
      </c>
      <c r="D717" s="173" t="s">
        <v>89</v>
      </c>
      <c r="E717" s="173" t="s">
        <v>150</v>
      </c>
      <c r="F717" s="174" t="s">
        <v>56</v>
      </c>
      <c r="G717" s="120"/>
      <c r="H717" s="172" t="s">
        <v>64</v>
      </c>
      <c r="I717" s="173" t="s">
        <v>149</v>
      </c>
      <c r="J717" s="173" t="s">
        <v>89</v>
      </c>
      <c r="K717" s="173" t="s">
        <v>150</v>
      </c>
      <c r="L717" s="174" t="s">
        <v>56</v>
      </c>
    </row>
    <row r="718" spans="1:12" s="117" customFormat="1" ht="21" x14ac:dyDescent="0.25">
      <c r="A718" s="170"/>
      <c r="B718" s="179"/>
      <c r="C718" s="175" t="str">
        <f>IF(B718="","",VLOOKUP(B718,EQUIPAMENTOS!$B$11:$G$98,2,FALSE))</f>
        <v/>
      </c>
      <c r="D718" s="182" t="str">
        <f>IF(B718="","",VLOOKUP(B718,EQUIPAMENTOS!$B$11:$G$98,6,FALSE))</f>
        <v/>
      </c>
      <c r="E718" s="180"/>
      <c r="F718" s="181" t="str">
        <f>IF(B718="","",VLOOKUP(B718,EQUIPAMENTOS!$B$11:$G$98,6,FALSE)*E718)</f>
        <v/>
      </c>
      <c r="G718" s="120"/>
      <c r="H718" s="179"/>
      <c r="I718" s="175" t="str">
        <f>IF(H718="","",VLOOKUP(H718,EQUIPAMENTOS!$B$11:$G$98,2,FALSE))</f>
        <v/>
      </c>
      <c r="J718" s="182" t="str">
        <f>IF(H718="","",VLOOKUP(H718,EQUIPAMENTOS!$B$11:$G$98,6,FALSE))</f>
        <v/>
      </c>
      <c r="K718" s="180"/>
      <c r="L718" s="181" t="str">
        <f>IF(H718="","",VLOOKUP(H718,EQUIPAMENTOS!$B$11:$G$98,6,FALSE)*K718)</f>
        <v/>
      </c>
    </row>
    <row r="719" spans="1:12" s="117" customFormat="1" ht="21" x14ac:dyDescent="0.25">
      <c r="A719" s="170"/>
      <c r="B719" s="179"/>
      <c r="C719" s="175" t="str">
        <f>IF(B719="","",VLOOKUP(B719,EQUIPAMENTOS!$B$11:$G$98,2,FALSE))</f>
        <v/>
      </c>
      <c r="D719" s="182" t="str">
        <f>IF(B719="","",VLOOKUP(B719,EQUIPAMENTOS!$B$11:$G$98,6,FALSE))</f>
        <v/>
      </c>
      <c r="E719" s="180"/>
      <c r="F719" s="181" t="str">
        <f>IF(B719="","",VLOOKUP(B719,EQUIPAMENTOS!$B$11:$G$98,6,FALSE)*E719)</f>
        <v/>
      </c>
      <c r="G719" s="120"/>
      <c r="H719" s="179"/>
      <c r="I719" s="175" t="str">
        <f>IF(H719="","",VLOOKUP(H719,EQUIPAMENTOS!$B$11:$G$98,2,FALSE))</f>
        <v/>
      </c>
      <c r="J719" s="182" t="str">
        <f>IF(H719="","",VLOOKUP(H719,EQUIPAMENTOS!$B$11:$G$98,6,FALSE))</f>
        <v/>
      </c>
      <c r="K719" s="180"/>
      <c r="L719" s="181" t="str">
        <f>IF(H719="","",VLOOKUP(H719,EQUIPAMENTOS!$B$11:$G$98,6,FALSE)*K719)</f>
        <v/>
      </c>
    </row>
    <row r="720" spans="1:12" s="117" customFormat="1" ht="21" x14ac:dyDescent="0.25">
      <c r="A720" s="170"/>
      <c r="B720" s="179"/>
      <c r="C720" s="175" t="str">
        <f>IF(B720="","",VLOOKUP(B720,EQUIPAMENTOS!$B$11:$G$98,2,FALSE))</f>
        <v/>
      </c>
      <c r="D720" s="182" t="str">
        <f>IF(B720="","",VLOOKUP(B720,EQUIPAMENTOS!$B$11:$G$98,6,FALSE))</f>
        <v/>
      </c>
      <c r="E720" s="180"/>
      <c r="F720" s="181" t="str">
        <f>IF(B720="","",VLOOKUP(B720,EQUIPAMENTOS!$B$11:$G$98,6,FALSE)*E720)</f>
        <v/>
      </c>
      <c r="G720" s="120"/>
      <c r="H720" s="179"/>
      <c r="I720" s="175" t="str">
        <f>IF(H720="","",VLOOKUP(H720,EQUIPAMENTOS!$B$11:$G$98,2,FALSE))</f>
        <v/>
      </c>
      <c r="J720" s="182" t="str">
        <f>IF(H720="","",VLOOKUP(H720,EQUIPAMENTOS!$B$11:$G$98,6,FALSE))</f>
        <v/>
      </c>
      <c r="K720" s="180"/>
      <c r="L720" s="181" t="str">
        <f>IF(H720="","",VLOOKUP(H720,EQUIPAMENTOS!$B$11:$G$98,6,FALSE)*K720)</f>
        <v/>
      </c>
    </row>
    <row r="721" spans="1:12" s="117" customFormat="1" ht="21" x14ac:dyDescent="0.25">
      <c r="A721" s="170"/>
      <c r="B721" s="179"/>
      <c r="C721" s="175" t="str">
        <f>IF(B721="","",VLOOKUP(B721,EQUIPAMENTOS!$B$11:$G$98,2,FALSE))</f>
        <v/>
      </c>
      <c r="D721" s="182" t="str">
        <f>IF(B721="","",VLOOKUP(B721,EQUIPAMENTOS!$B$11:$G$98,6,FALSE))</f>
        <v/>
      </c>
      <c r="E721" s="180"/>
      <c r="F721" s="181" t="str">
        <f>IF(B721="","",VLOOKUP(B721,EQUIPAMENTOS!$B$11:$G$98,6,FALSE)*E721)</f>
        <v/>
      </c>
      <c r="G721" s="120"/>
      <c r="H721" s="179"/>
      <c r="I721" s="175" t="str">
        <f>IF(H721="","",VLOOKUP(H721,EQUIPAMENTOS!$B$11:$G$98,2,FALSE))</f>
        <v/>
      </c>
      <c r="J721" s="182" t="str">
        <f>IF(H721="","",VLOOKUP(H721,EQUIPAMENTOS!$B$11:$G$98,6,FALSE))</f>
        <v/>
      </c>
      <c r="K721" s="180"/>
      <c r="L721" s="181" t="str">
        <f>IF(H721="","",VLOOKUP(H721,EQUIPAMENTOS!$B$11:$G$98,6,FALSE)*K721)</f>
        <v/>
      </c>
    </row>
    <row r="722" spans="1:12" s="117" customFormat="1" ht="21" x14ac:dyDescent="0.25">
      <c r="A722" s="170"/>
      <c r="B722" s="179"/>
      <c r="C722" s="175" t="str">
        <f>IF(B722="","",VLOOKUP(B722,EQUIPAMENTOS!$B$11:$G$98,2,FALSE))</f>
        <v/>
      </c>
      <c r="D722" s="182" t="str">
        <f>IF(B722="","",VLOOKUP(B722,EQUIPAMENTOS!$B$11:$G$98,6,FALSE))</f>
        <v/>
      </c>
      <c r="E722" s="180"/>
      <c r="F722" s="181" t="str">
        <f>IF(B722="","",VLOOKUP(B722,EQUIPAMENTOS!$B$11:$G$98,6,FALSE)*E722)</f>
        <v/>
      </c>
      <c r="G722" s="120"/>
      <c r="H722" s="179"/>
      <c r="I722" s="175" t="str">
        <f>IF(H722="","",VLOOKUP(H722,EQUIPAMENTOS!$B$11:$G$98,2,FALSE))</f>
        <v/>
      </c>
      <c r="J722" s="182" t="str">
        <f>IF(H722="","",VLOOKUP(H722,EQUIPAMENTOS!$B$11:$G$98,6,FALSE))</f>
        <v/>
      </c>
      <c r="K722" s="180"/>
      <c r="L722" s="181" t="str">
        <f>IF(H722="","",VLOOKUP(H722,EQUIPAMENTOS!$B$11:$G$98,6,FALSE)*K722)</f>
        <v/>
      </c>
    </row>
    <row r="723" spans="1:12" s="117" customFormat="1" ht="21" x14ac:dyDescent="0.25">
      <c r="A723" s="170"/>
      <c r="B723" s="179"/>
      <c r="C723" s="175" t="str">
        <f>IF(B723="","",VLOOKUP(B723,EQUIPAMENTOS!$B$11:$G$98,2,FALSE))</f>
        <v/>
      </c>
      <c r="D723" s="182" t="str">
        <f>IF(B723="","",VLOOKUP(B723,EQUIPAMENTOS!$B$11:$G$98,6,FALSE))</f>
        <v/>
      </c>
      <c r="E723" s="180"/>
      <c r="F723" s="181" t="str">
        <f>IF(B723="","",VLOOKUP(B723,EQUIPAMENTOS!$B$11:$G$98,6,FALSE)*E723)</f>
        <v/>
      </c>
      <c r="G723" s="120"/>
      <c r="H723" s="179"/>
      <c r="I723" s="175" t="str">
        <f>IF(H723="","",VLOOKUP(H723,EQUIPAMENTOS!$B$11:$G$98,2,FALSE))</f>
        <v/>
      </c>
      <c r="J723" s="182" t="str">
        <f>IF(H723="","",VLOOKUP(H723,EQUIPAMENTOS!$B$11:$G$98,6,FALSE))</f>
        <v/>
      </c>
      <c r="K723" s="180"/>
      <c r="L723" s="181" t="str">
        <f>IF(H723="","",VLOOKUP(H723,EQUIPAMENTOS!$B$11:$G$98,6,FALSE)*K723)</f>
        <v/>
      </c>
    </row>
    <row r="724" spans="1:12" s="117" customFormat="1" ht="21" x14ac:dyDescent="0.25">
      <c r="A724" s="170"/>
      <c r="B724" s="179"/>
      <c r="C724" s="175" t="str">
        <f>IF(B724="","",VLOOKUP(B724,EQUIPAMENTOS!$B$11:$G$98,2,FALSE))</f>
        <v/>
      </c>
      <c r="D724" s="182" t="str">
        <f>IF(B724="","",VLOOKUP(B724,EQUIPAMENTOS!$B$11:$G$98,6,FALSE))</f>
        <v/>
      </c>
      <c r="E724" s="180"/>
      <c r="F724" s="181" t="str">
        <f>IF(B724="","",VLOOKUP(B724,EQUIPAMENTOS!$B$11:$G$98,6,FALSE)*E724)</f>
        <v/>
      </c>
      <c r="G724" s="120"/>
      <c r="H724" s="179"/>
      <c r="I724" s="175" t="str">
        <f>IF(H724="","",VLOOKUP(H724,EQUIPAMENTOS!$B$11:$G$98,2,FALSE))</f>
        <v/>
      </c>
      <c r="J724" s="182" t="str">
        <f>IF(H724="","",VLOOKUP(H724,EQUIPAMENTOS!$B$11:$G$98,6,FALSE))</f>
        <v/>
      </c>
      <c r="K724" s="180"/>
      <c r="L724" s="181" t="str">
        <f>IF(H724="","",VLOOKUP(H724,EQUIPAMENTOS!$B$11:$G$98,6,FALSE)*K724)</f>
        <v/>
      </c>
    </row>
    <row r="725" spans="1:12" s="117" customFormat="1" ht="21" x14ac:dyDescent="0.3">
      <c r="A725" s="170"/>
      <c r="B725" s="321" t="s">
        <v>80</v>
      </c>
      <c r="C725" s="322"/>
      <c r="D725" s="322"/>
      <c r="E725" s="323"/>
      <c r="F725" s="118">
        <f>SUM(F718:F724)</f>
        <v>0</v>
      </c>
      <c r="G725" s="120"/>
      <c r="H725" s="321" t="s">
        <v>80</v>
      </c>
      <c r="I725" s="322"/>
      <c r="J725" s="322"/>
      <c r="K725" s="323"/>
      <c r="L725" s="118">
        <f>SUM(L718:L724)</f>
        <v>0</v>
      </c>
    </row>
    <row r="726" spans="1:12" s="117" customFormat="1" ht="21.75" thickBot="1" x14ac:dyDescent="0.35">
      <c r="A726" s="170"/>
      <c r="B726" s="318" t="s">
        <v>57</v>
      </c>
      <c r="C726" s="319"/>
      <c r="D726" s="319"/>
      <c r="E726" s="320"/>
      <c r="F726" s="119">
        <f>+F716+F725</f>
        <v>0</v>
      </c>
      <c r="G726" s="120"/>
      <c r="H726" s="318" t="s">
        <v>57</v>
      </c>
      <c r="I726" s="319"/>
      <c r="J726" s="319"/>
      <c r="K726" s="320"/>
      <c r="L726" s="119">
        <f>+L716+L725</f>
        <v>0</v>
      </c>
    </row>
    <row r="727" spans="1:12" s="117" customFormat="1" ht="21" x14ac:dyDescent="0.25">
      <c r="A727" s="170"/>
      <c r="G727" s="120"/>
    </row>
    <row r="728" spans="1:12" s="117" customFormat="1" ht="21.75" thickBot="1" x14ac:dyDescent="0.3">
      <c r="A728" s="170"/>
      <c r="G728" s="120"/>
    </row>
    <row r="729" spans="1:12" s="117" customFormat="1" ht="21.75" thickBot="1" x14ac:dyDescent="0.3">
      <c r="A729" s="170">
        <v>35</v>
      </c>
      <c r="B729" s="324" t="s">
        <v>118</v>
      </c>
      <c r="C729" s="325"/>
      <c r="D729" s="325"/>
      <c r="E729" s="325"/>
      <c r="F729" s="326"/>
      <c r="G729" s="120"/>
      <c r="H729" s="324" t="s">
        <v>118</v>
      </c>
      <c r="I729" s="325"/>
      <c r="J729" s="325"/>
      <c r="K729" s="325"/>
      <c r="L729" s="326"/>
    </row>
    <row r="730" spans="1:12" s="117" customFormat="1" ht="21" x14ac:dyDescent="0.25">
      <c r="A730" s="170"/>
      <c r="B730" s="172" t="s">
        <v>64</v>
      </c>
      <c r="C730" s="173" t="s">
        <v>148</v>
      </c>
      <c r="D730" s="172" t="s">
        <v>49</v>
      </c>
      <c r="E730" s="172" t="s">
        <v>53</v>
      </c>
      <c r="F730" s="174" t="s">
        <v>56</v>
      </c>
      <c r="G730" s="120"/>
      <c r="H730" s="172" t="s">
        <v>64</v>
      </c>
      <c r="I730" s="173" t="s">
        <v>148</v>
      </c>
      <c r="J730" s="172" t="s">
        <v>49</v>
      </c>
      <c r="K730" s="172" t="s">
        <v>53</v>
      </c>
      <c r="L730" s="174" t="s">
        <v>56</v>
      </c>
    </row>
    <row r="731" spans="1:12" s="117" customFormat="1" ht="21" x14ac:dyDescent="0.25">
      <c r="A731" s="170"/>
      <c r="B731" s="177"/>
      <c r="C731" s="175" t="str">
        <f>IF(B731="","",VLOOKUP(B731,MP!$A$3:$G$801,2,FALSE))</f>
        <v/>
      </c>
      <c r="D731" s="176" t="str">
        <f>IF(B731="","",VLOOKUP(B731,MP!$A$3:$G$801,7,FALSE))</f>
        <v/>
      </c>
      <c r="E731" s="180"/>
      <c r="F731" s="181" t="str">
        <f>IF(B731="","",VLOOKUP(B731,MP!$A$3:$G$801,6,FALSE)*E731)</f>
        <v/>
      </c>
      <c r="G731" s="120"/>
      <c r="H731" s="177"/>
      <c r="I731" s="175" t="str">
        <f>IF(H731="","",VLOOKUP(H731,MP!$A$3:$G$801,2,FALSE))</f>
        <v/>
      </c>
      <c r="J731" s="176" t="str">
        <f>IF(H731="","",VLOOKUP(H731,MP!$A$3:$G$801,7,FALSE))</f>
        <v/>
      </c>
      <c r="K731" s="180"/>
      <c r="L731" s="181" t="str">
        <f>IF(H731="","",VLOOKUP(H731,MP!$A$3:$G$801,6,FALSE)*K731)</f>
        <v/>
      </c>
    </row>
    <row r="732" spans="1:12" s="117" customFormat="1" ht="21" x14ac:dyDescent="0.25">
      <c r="A732" s="170"/>
      <c r="B732" s="178"/>
      <c r="C732" s="175" t="str">
        <f>IF(B732="","",VLOOKUP(B732,MP!$A$3:$G$801,2,FALSE))</f>
        <v/>
      </c>
      <c r="D732" s="176" t="str">
        <f>IF(B732="","",VLOOKUP(B732,MP!$A$3:$G$801,7,FALSE))</f>
        <v/>
      </c>
      <c r="E732" s="180"/>
      <c r="F732" s="181" t="str">
        <f>IF(B732="","",VLOOKUP(B732,MP!$A$3:$G$801,6,FALSE)*E732)</f>
        <v/>
      </c>
      <c r="G732" s="120"/>
      <c r="H732" s="178"/>
      <c r="I732" s="175" t="str">
        <f>IF(H732="","",VLOOKUP(H732,MP!$A$3:$G$801,2,FALSE))</f>
        <v/>
      </c>
      <c r="J732" s="176" t="str">
        <f>IF(H732="","",VLOOKUP(H732,MP!$A$3:$G$801,7,FALSE))</f>
        <v/>
      </c>
      <c r="K732" s="180"/>
      <c r="L732" s="181" t="str">
        <f>IF(H732="","",VLOOKUP(H732,MP!$A$3:$G$801,6,FALSE)*K732)</f>
        <v/>
      </c>
    </row>
    <row r="733" spans="1:12" s="117" customFormat="1" ht="21" x14ac:dyDescent="0.25">
      <c r="A733" s="170"/>
      <c r="B733" s="178"/>
      <c r="C733" s="175" t="str">
        <f>IF(B733="","",VLOOKUP(B733,MP!$A$3:$G$801,2,FALSE))</f>
        <v/>
      </c>
      <c r="D733" s="176" t="str">
        <f>IF(B733="","",VLOOKUP(B733,MP!$A$3:$G$801,7,FALSE))</f>
        <v/>
      </c>
      <c r="E733" s="180"/>
      <c r="F733" s="181" t="str">
        <f>IF(B733="","",VLOOKUP(B733,MP!$A$3:$G$801,6,FALSE)*E733)</f>
        <v/>
      </c>
      <c r="G733" s="120"/>
      <c r="H733" s="178"/>
      <c r="I733" s="175" t="str">
        <f>IF(H733="","",VLOOKUP(H733,MP!$A$3:$G$801,2,FALSE))</f>
        <v/>
      </c>
      <c r="J733" s="176" t="str">
        <f>IF(H733="","",VLOOKUP(H733,MP!$A$3:$G$801,7,FALSE))</f>
        <v/>
      </c>
      <c r="K733" s="180"/>
      <c r="L733" s="181" t="str">
        <f>IF(H733="","",VLOOKUP(H733,MP!$A$3:$G$801,6,FALSE)*K733)</f>
        <v/>
      </c>
    </row>
    <row r="734" spans="1:12" s="117" customFormat="1" ht="21" x14ac:dyDescent="0.25">
      <c r="A734" s="170"/>
      <c r="B734" s="178"/>
      <c r="C734" s="175" t="str">
        <f>IF(B734="","",VLOOKUP(B734,MP!$A$3:$G$801,2,FALSE))</f>
        <v/>
      </c>
      <c r="D734" s="176" t="str">
        <f>IF(B734="","",VLOOKUP(B734,MP!$A$3:$G$801,7,FALSE))</f>
        <v/>
      </c>
      <c r="E734" s="180"/>
      <c r="F734" s="181" t="str">
        <f>IF(B734="","",VLOOKUP(B734,MP!$A$3:$G$801,6,FALSE)*E734)</f>
        <v/>
      </c>
      <c r="G734" s="120"/>
      <c r="H734" s="178"/>
      <c r="I734" s="175" t="str">
        <f>IF(H734="","",VLOOKUP(H734,MP!$A$3:$G$801,2,FALSE))</f>
        <v/>
      </c>
      <c r="J734" s="176" t="str">
        <f>IF(H734="","",VLOOKUP(H734,MP!$A$3:$G$801,7,FALSE))</f>
        <v/>
      </c>
      <c r="K734" s="180"/>
      <c r="L734" s="181" t="str">
        <f>IF(H734="","",VLOOKUP(H734,MP!$A$3:$G$801,6,FALSE)*K734)</f>
        <v/>
      </c>
    </row>
    <row r="735" spans="1:12" s="117" customFormat="1" ht="21" x14ac:dyDescent="0.25">
      <c r="A735" s="170"/>
      <c r="B735" s="178"/>
      <c r="C735" s="175" t="str">
        <f>IF(B735="","",VLOOKUP(B735,MP!$A$3:$G$801,2,FALSE))</f>
        <v/>
      </c>
      <c r="D735" s="176" t="str">
        <f>IF(B735="","",VLOOKUP(B735,MP!$A$3:$G$801,7,FALSE))</f>
        <v/>
      </c>
      <c r="E735" s="180"/>
      <c r="F735" s="181" t="str">
        <f>IF(B735="","",VLOOKUP(B735,MP!$A$3:$G$801,6,FALSE)*E735)</f>
        <v/>
      </c>
      <c r="G735" s="120"/>
      <c r="H735" s="178"/>
      <c r="I735" s="175" t="str">
        <f>IF(H735="","",VLOOKUP(H735,MP!$A$3:$G$801,2,FALSE))</f>
        <v/>
      </c>
      <c r="J735" s="176" t="str">
        <f>IF(H735="","",VLOOKUP(H735,MP!$A$3:$G$801,7,FALSE))</f>
        <v/>
      </c>
      <c r="K735" s="180"/>
      <c r="L735" s="181" t="str">
        <f>IF(H735="","",VLOOKUP(H735,MP!$A$3:$G$801,6,FALSE)*K735)</f>
        <v/>
      </c>
    </row>
    <row r="736" spans="1:12" s="117" customFormat="1" ht="21" x14ac:dyDescent="0.25">
      <c r="A736" s="170"/>
      <c r="B736" s="178"/>
      <c r="C736" s="175" t="str">
        <f>IF(B736="","",VLOOKUP(B736,MP!$A$3:$G$801,2,FALSE))</f>
        <v/>
      </c>
      <c r="D736" s="176" t="str">
        <f>IF(B736="","",VLOOKUP(B736,MP!$A$3:$G$801,7,FALSE))</f>
        <v/>
      </c>
      <c r="E736" s="180"/>
      <c r="F736" s="181" t="str">
        <f>IF(B736="","",VLOOKUP(B736,MP!$A$3:$G$801,6,FALSE)*E736)</f>
        <v/>
      </c>
      <c r="G736" s="120"/>
      <c r="H736" s="178"/>
      <c r="I736" s="175" t="str">
        <f>IF(H736="","",VLOOKUP(H736,MP!$A$3:$G$801,2,FALSE))</f>
        <v/>
      </c>
      <c r="J736" s="176" t="str">
        <f>IF(H736="","",VLOOKUP(H736,MP!$A$3:$G$801,7,FALSE))</f>
        <v/>
      </c>
      <c r="K736" s="180"/>
      <c r="L736" s="181" t="str">
        <f>IF(H736="","",VLOOKUP(H736,MP!$A$3:$G$801,6,FALSE)*K736)</f>
        <v/>
      </c>
    </row>
    <row r="737" spans="1:12" s="117" customFormat="1" ht="21" x14ac:dyDescent="0.25">
      <c r="A737" s="170"/>
      <c r="B737" s="178"/>
      <c r="C737" s="175" t="str">
        <f>IF(B737="","",VLOOKUP(B737,MP!$A$3:$G$801,2,FALSE))</f>
        <v/>
      </c>
      <c r="D737" s="176" t="str">
        <f>IF(B737="","",VLOOKUP(B737,MP!$A$3:$G$801,7,FALSE))</f>
        <v/>
      </c>
      <c r="E737" s="180"/>
      <c r="F737" s="181" t="str">
        <f>IF(B737="","",VLOOKUP(B737,MP!$A$3:$G$801,6,FALSE)*E737)</f>
        <v/>
      </c>
      <c r="G737" s="120"/>
      <c r="H737" s="178"/>
      <c r="I737" s="175" t="str">
        <f>IF(H737="","",VLOOKUP(H737,MP!$A$3:$G$801,2,FALSE))</f>
        <v/>
      </c>
      <c r="J737" s="176" t="str">
        <f>IF(H737="","",VLOOKUP(H737,MP!$A$3:$G$801,7,FALSE))</f>
        <v/>
      </c>
      <c r="K737" s="180"/>
      <c r="L737" s="181" t="str">
        <f>IF(H737="","",VLOOKUP(H737,MP!$A$3:$G$801,6,FALSE)*K737)</f>
        <v/>
      </c>
    </row>
    <row r="738" spans="1:12" s="117" customFormat="1" ht="21" x14ac:dyDescent="0.25">
      <c r="A738" s="170"/>
      <c r="B738" s="178"/>
      <c r="C738" s="175" t="str">
        <f>IF(B738="","",VLOOKUP(B738,MP!$A$3:$G$801,2,FALSE))</f>
        <v/>
      </c>
      <c r="D738" s="176" t="str">
        <f>IF(B738="","",VLOOKUP(B738,MP!$A$3:$G$801,7,FALSE))</f>
        <v/>
      </c>
      <c r="E738" s="180"/>
      <c r="F738" s="181" t="str">
        <f>IF(B738="","",VLOOKUP(B738,MP!$A$3:$G$801,6,FALSE)*E738)</f>
        <v/>
      </c>
      <c r="G738" s="120"/>
      <c r="H738" s="178"/>
      <c r="I738" s="175" t="str">
        <f>IF(H738="","",VLOOKUP(H738,MP!$A$3:$G$801,2,FALSE))</f>
        <v/>
      </c>
      <c r="J738" s="176" t="str">
        <f>IF(H738="","",VLOOKUP(H738,MP!$A$3:$G$801,7,FALSE))</f>
        <v/>
      </c>
      <c r="K738" s="180"/>
      <c r="L738" s="181" t="str">
        <f>IF(H738="","",VLOOKUP(H738,MP!$A$3:$G$801,6,FALSE)*K738)</f>
        <v/>
      </c>
    </row>
    <row r="739" spans="1:12" s="117" customFormat="1" ht="21" x14ac:dyDescent="0.25">
      <c r="A739" s="170"/>
      <c r="B739" s="178"/>
      <c r="C739" s="175" t="str">
        <f>IF(B739="","",VLOOKUP(B739,MP!$A$3:$G$801,2,FALSE))</f>
        <v/>
      </c>
      <c r="D739" s="176" t="str">
        <f>IF(B739="","",VLOOKUP(B739,MP!$A$3:$G$801,7,FALSE))</f>
        <v/>
      </c>
      <c r="E739" s="180"/>
      <c r="F739" s="181" t="str">
        <f>IF(B739="","",VLOOKUP(B739,MP!$A$3:$G$801,6,FALSE)*E739)</f>
        <v/>
      </c>
      <c r="G739" s="120"/>
      <c r="H739" s="178"/>
      <c r="I739" s="175" t="str">
        <f>IF(H739="","",VLOOKUP(H739,MP!$A$3:$G$801,2,FALSE))</f>
        <v/>
      </c>
      <c r="J739" s="176" t="str">
        <f>IF(H739="","",VLOOKUP(H739,MP!$A$3:$G$801,7,FALSE))</f>
        <v/>
      </c>
      <c r="K739" s="180"/>
      <c r="L739" s="181" t="str">
        <f>IF(H739="","",VLOOKUP(H739,MP!$A$3:$G$801,6,FALSE)*K739)</f>
        <v/>
      </c>
    </row>
    <row r="740" spans="1:12" s="117" customFormat="1" ht="21" x14ac:dyDescent="0.25">
      <c r="A740" s="170"/>
      <c r="B740" s="178"/>
      <c r="C740" s="175" t="str">
        <f>IF(B740="","",VLOOKUP(B740,MP!$A$3:$G$801,2,FALSE))</f>
        <v/>
      </c>
      <c r="D740" s="176" t="str">
        <f>IF(B740="","",VLOOKUP(B740,MP!$A$3:$G$801,7,FALSE))</f>
        <v/>
      </c>
      <c r="E740" s="180"/>
      <c r="F740" s="181" t="str">
        <f>IF(B740="","",VLOOKUP(B740,MP!$A$3:$G$801,6,FALSE)*E740)</f>
        <v/>
      </c>
      <c r="G740" s="120"/>
      <c r="H740" s="178"/>
      <c r="I740" s="175" t="str">
        <f>IF(H740="","",VLOOKUP(H740,MP!$A$3:$G$801,2,FALSE))</f>
        <v/>
      </c>
      <c r="J740" s="176" t="str">
        <f>IF(H740="","",VLOOKUP(H740,MP!$A$3:$G$801,7,FALSE))</f>
        <v/>
      </c>
      <c r="K740" s="180"/>
      <c r="L740" s="181" t="str">
        <f>IF(H740="","",VLOOKUP(H740,MP!$A$3:$G$801,6,FALSE)*K740)</f>
        <v/>
      </c>
    </row>
    <row r="741" spans="1:12" s="117" customFormat="1" ht="21" x14ac:dyDescent="0.25">
      <c r="A741" s="170"/>
      <c r="B741" s="178"/>
      <c r="C741" s="175" t="str">
        <f>IF(B741="","",VLOOKUP(B741,MP!$A$3:$G$801,2,FALSE))</f>
        <v/>
      </c>
      <c r="D741" s="176" t="str">
        <f>IF(B741="","",VLOOKUP(B741,MP!$A$3:$G$801,7,FALSE))</f>
        <v/>
      </c>
      <c r="E741" s="180"/>
      <c r="F741" s="181" t="str">
        <f>IF(B741="","",VLOOKUP(B741,MP!$A$3:$G$801,6,FALSE)*E741)</f>
        <v/>
      </c>
      <c r="G741" s="120"/>
      <c r="H741" s="178"/>
      <c r="I741" s="175" t="str">
        <f>IF(H741="","",VLOOKUP(H741,MP!$A$3:$G$801,2,FALSE))</f>
        <v/>
      </c>
      <c r="J741" s="176" t="str">
        <f>IF(H741="","",VLOOKUP(H741,MP!$A$3:$G$801,7,FALSE))</f>
        <v/>
      </c>
      <c r="K741" s="180"/>
      <c r="L741" s="181" t="str">
        <f>IF(H741="","",VLOOKUP(H741,MP!$A$3:$G$801,6,FALSE)*K741)</f>
        <v/>
      </c>
    </row>
    <row r="742" spans="1:12" s="117" customFormat="1" ht="21" x14ac:dyDescent="0.25">
      <c r="A742" s="170"/>
      <c r="B742" s="179"/>
      <c r="C742" s="175" t="str">
        <f>IF(B742="","",VLOOKUP(B742,MP!$A$3:$G$801,2,FALSE))</f>
        <v/>
      </c>
      <c r="D742" s="176" t="str">
        <f>IF(B742="","",VLOOKUP(B742,MP!$A$3:$G$801,7,FALSE))</f>
        <v/>
      </c>
      <c r="E742" s="180"/>
      <c r="F742" s="181" t="str">
        <f>IF(B742="","",VLOOKUP(B742,MP!$A$3:$G$801,6,FALSE)*E742)</f>
        <v/>
      </c>
      <c r="G742" s="120"/>
      <c r="H742" s="179"/>
      <c r="I742" s="175" t="str">
        <f>IF(H742="","",VLOOKUP(H742,MP!$A$3:$G$801,2,FALSE))</f>
        <v/>
      </c>
      <c r="J742" s="176" t="str">
        <f>IF(H742="","",VLOOKUP(H742,MP!$A$3:$G$801,7,FALSE))</f>
        <v/>
      </c>
      <c r="K742" s="180"/>
      <c r="L742" s="181" t="str">
        <f>IF(H742="","",VLOOKUP(H742,MP!$A$3:$G$801,6,FALSE)*K742)</f>
        <v/>
      </c>
    </row>
    <row r="743" spans="1:12" s="117" customFormat="1" ht="21" x14ac:dyDescent="0.25">
      <c r="A743" s="170"/>
      <c r="B743" s="179"/>
      <c r="C743" s="175" t="str">
        <f>IF(B743="","",VLOOKUP(B743,MP!$A$3:$G$801,2,FALSE))</f>
        <v/>
      </c>
      <c r="D743" s="176" t="str">
        <f>IF(B743="","",VLOOKUP(B743,MP!$A$3:$G$801,7,FALSE))</f>
        <v/>
      </c>
      <c r="E743" s="180"/>
      <c r="F743" s="181" t="str">
        <f>IF(B743="","",VLOOKUP(B743,MP!$A$3:$G$801,6,FALSE)*E743)</f>
        <v/>
      </c>
      <c r="G743" s="120"/>
      <c r="H743" s="179"/>
      <c r="I743" s="175" t="str">
        <f>IF(H743="","",VLOOKUP(H743,MP!$A$3:$G$801,2,FALSE))</f>
        <v/>
      </c>
      <c r="J743" s="176" t="str">
        <f>IF(H743="","",VLOOKUP(H743,MP!$A$3:$G$801,7,FALSE))</f>
        <v/>
      </c>
      <c r="K743" s="180"/>
      <c r="L743" s="181" t="str">
        <f>IF(H743="","",VLOOKUP(H743,MP!$A$3:$G$801,6,FALSE)*K743)</f>
        <v/>
      </c>
    </row>
    <row r="744" spans="1:12" s="117" customFormat="1" ht="21" x14ac:dyDescent="0.25">
      <c r="A744" s="170"/>
      <c r="B744" s="179"/>
      <c r="C744" s="175" t="str">
        <f>IF(B744="","",VLOOKUP(B744,MP!$A$3:$G$801,2,FALSE))</f>
        <v/>
      </c>
      <c r="D744" s="176" t="str">
        <f>IF(B744="","",VLOOKUP(B744,MP!$A$3:$G$801,7,FALSE))</f>
        <v/>
      </c>
      <c r="E744" s="180"/>
      <c r="F744" s="181" t="str">
        <f>IF(B744="","",VLOOKUP(B744,MP!$A$3:$G$801,6,FALSE)*E744)</f>
        <v/>
      </c>
      <c r="G744" s="120"/>
      <c r="H744" s="179"/>
      <c r="I744" s="175" t="str">
        <f>IF(H744="","",VLOOKUP(H744,MP!$A$3:$G$801,2,FALSE))</f>
        <v/>
      </c>
      <c r="J744" s="176" t="str">
        <f>IF(H744="","",VLOOKUP(H744,MP!$A$3:$G$801,7,FALSE))</f>
        <v/>
      </c>
      <c r="K744" s="180"/>
      <c r="L744" s="181" t="str">
        <f>IF(H744="","",VLOOKUP(H744,MP!$A$3:$G$801,6,FALSE)*K744)</f>
        <v/>
      </c>
    </row>
    <row r="745" spans="1:12" s="117" customFormat="1" ht="21" x14ac:dyDescent="0.25">
      <c r="A745" s="170"/>
      <c r="B745" s="179"/>
      <c r="C745" s="175" t="str">
        <f>IF(B745="","",VLOOKUP(B745,MP!$A$3:$G$801,2,FALSE))</f>
        <v/>
      </c>
      <c r="D745" s="176" t="str">
        <f>IF(B745="","",VLOOKUP(B745,MP!$A$3:$G$801,7,FALSE))</f>
        <v/>
      </c>
      <c r="E745" s="180"/>
      <c r="F745" s="181" t="str">
        <f>IF(B745="","",VLOOKUP(B745,MP!$A$3:$G$801,6,FALSE)*E745)</f>
        <v/>
      </c>
      <c r="G745" s="120"/>
      <c r="H745" s="179"/>
      <c r="I745" s="175" t="str">
        <f>IF(H745="","",VLOOKUP(H745,MP!$A$3:$G$801,2,FALSE))</f>
        <v/>
      </c>
      <c r="J745" s="176" t="str">
        <f>IF(H745="","",VLOOKUP(H745,MP!$A$3:$G$801,7,FALSE))</f>
        <v/>
      </c>
      <c r="K745" s="180"/>
      <c r="L745" s="181" t="str">
        <f>IF(H745="","",VLOOKUP(H745,MP!$A$3:$G$801,6,FALSE)*K745)</f>
        <v/>
      </c>
    </row>
    <row r="746" spans="1:12" s="117" customFormat="1" ht="21" x14ac:dyDescent="0.3">
      <c r="A746" s="170"/>
      <c r="B746" s="321" t="s">
        <v>58</v>
      </c>
      <c r="C746" s="322"/>
      <c r="D746" s="322"/>
      <c r="E746" s="323"/>
      <c r="F746" s="183">
        <f>SUM(F731:F745)</f>
        <v>0</v>
      </c>
      <c r="G746" s="120"/>
      <c r="H746" s="321" t="s">
        <v>58</v>
      </c>
      <c r="I746" s="322"/>
      <c r="J746" s="322"/>
      <c r="K746" s="323"/>
      <c r="L746" s="183">
        <f>SUM(L731:L745)</f>
        <v>0</v>
      </c>
    </row>
    <row r="747" spans="1:12" s="117" customFormat="1" ht="21" x14ac:dyDescent="0.25">
      <c r="A747" s="170"/>
      <c r="B747" s="172" t="s">
        <v>64</v>
      </c>
      <c r="C747" s="173" t="s">
        <v>149</v>
      </c>
      <c r="D747" s="173" t="s">
        <v>89</v>
      </c>
      <c r="E747" s="173" t="s">
        <v>150</v>
      </c>
      <c r="F747" s="174" t="s">
        <v>56</v>
      </c>
      <c r="G747" s="120"/>
      <c r="H747" s="172" t="s">
        <v>64</v>
      </c>
      <c r="I747" s="173" t="s">
        <v>149</v>
      </c>
      <c r="J747" s="173" t="s">
        <v>89</v>
      </c>
      <c r="K747" s="173" t="s">
        <v>150</v>
      </c>
      <c r="L747" s="174" t="s">
        <v>56</v>
      </c>
    </row>
    <row r="748" spans="1:12" s="117" customFormat="1" ht="21" x14ac:dyDescent="0.25">
      <c r="A748" s="170"/>
      <c r="B748" s="179"/>
      <c r="C748" s="175" t="str">
        <f>IF(B748="","",VLOOKUP(B748,EQUIPAMENTOS!$B$11:$G$98,2,FALSE))</f>
        <v/>
      </c>
      <c r="D748" s="182" t="str">
        <f>IF(B748="","",VLOOKUP(B748,EQUIPAMENTOS!$B$11:$G$98,6,FALSE))</f>
        <v/>
      </c>
      <c r="E748" s="180"/>
      <c r="F748" s="181" t="str">
        <f>IF(B748="","",VLOOKUP(B748,EQUIPAMENTOS!$B$11:$G$98,6,FALSE)*E748)</f>
        <v/>
      </c>
      <c r="G748" s="120"/>
      <c r="H748" s="179"/>
      <c r="I748" s="175" t="str">
        <f>IF(H748="","",VLOOKUP(H748,EQUIPAMENTOS!$B$11:$G$98,2,FALSE))</f>
        <v/>
      </c>
      <c r="J748" s="182" t="str">
        <f>IF(H748="","",VLOOKUP(H748,EQUIPAMENTOS!$B$11:$G$98,6,FALSE))</f>
        <v/>
      </c>
      <c r="K748" s="180"/>
      <c r="L748" s="181" t="str">
        <f>IF(H748="","",VLOOKUP(H748,EQUIPAMENTOS!$B$11:$G$98,6,FALSE)*K748)</f>
        <v/>
      </c>
    </row>
    <row r="749" spans="1:12" s="117" customFormat="1" ht="21" x14ac:dyDescent="0.25">
      <c r="A749" s="170"/>
      <c r="B749" s="179"/>
      <c r="C749" s="175" t="str">
        <f>IF(B749="","",VLOOKUP(B749,EQUIPAMENTOS!$B$11:$G$98,2,FALSE))</f>
        <v/>
      </c>
      <c r="D749" s="182" t="str">
        <f>IF(B749="","",VLOOKUP(B749,EQUIPAMENTOS!$B$11:$G$98,6,FALSE))</f>
        <v/>
      </c>
      <c r="E749" s="180"/>
      <c r="F749" s="181" t="str">
        <f>IF(B749="","",VLOOKUP(B749,EQUIPAMENTOS!$B$11:$G$98,6,FALSE)*E749)</f>
        <v/>
      </c>
      <c r="G749" s="120"/>
      <c r="H749" s="179"/>
      <c r="I749" s="175" t="str">
        <f>IF(H749="","",VLOOKUP(H749,EQUIPAMENTOS!$B$11:$G$98,2,FALSE))</f>
        <v/>
      </c>
      <c r="J749" s="182" t="str">
        <f>IF(H749="","",VLOOKUP(H749,EQUIPAMENTOS!$B$11:$G$98,6,FALSE))</f>
        <v/>
      </c>
      <c r="K749" s="180"/>
      <c r="L749" s="181" t="str">
        <f>IF(H749="","",VLOOKUP(H749,EQUIPAMENTOS!$B$11:$G$98,6,FALSE)*K749)</f>
        <v/>
      </c>
    </row>
    <row r="750" spans="1:12" s="117" customFormat="1" ht="21" x14ac:dyDescent="0.25">
      <c r="A750" s="170"/>
      <c r="B750" s="179"/>
      <c r="C750" s="175" t="str">
        <f>IF(B750="","",VLOOKUP(B750,EQUIPAMENTOS!$B$11:$G$98,2,FALSE))</f>
        <v/>
      </c>
      <c r="D750" s="182" t="str">
        <f>IF(B750="","",VLOOKUP(B750,EQUIPAMENTOS!$B$11:$G$98,6,FALSE))</f>
        <v/>
      </c>
      <c r="E750" s="180"/>
      <c r="F750" s="181" t="str">
        <f>IF(B750="","",VLOOKUP(B750,EQUIPAMENTOS!$B$11:$G$98,6,FALSE)*E750)</f>
        <v/>
      </c>
      <c r="G750" s="120"/>
      <c r="H750" s="179"/>
      <c r="I750" s="175" t="str">
        <f>IF(H750="","",VLOOKUP(H750,EQUIPAMENTOS!$B$11:$G$98,2,FALSE))</f>
        <v/>
      </c>
      <c r="J750" s="182" t="str">
        <f>IF(H750="","",VLOOKUP(H750,EQUIPAMENTOS!$B$11:$G$98,6,FALSE))</f>
        <v/>
      </c>
      <c r="K750" s="180"/>
      <c r="L750" s="181" t="str">
        <f>IF(H750="","",VLOOKUP(H750,EQUIPAMENTOS!$B$11:$G$98,6,FALSE)*K750)</f>
        <v/>
      </c>
    </row>
    <row r="751" spans="1:12" s="117" customFormat="1" ht="21" x14ac:dyDescent="0.25">
      <c r="A751" s="170"/>
      <c r="B751" s="179"/>
      <c r="C751" s="175" t="str">
        <f>IF(B751="","",VLOOKUP(B751,EQUIPAMENTOS!$B$11:$G$98,2,FALSE))</f>
        <v/>
      </c>
      <c r="D751" s="182" t="str">
        <f>IF(B751="","",VLOOKUP(B751,EQUIPAMENTOS!$B$11:$G$98,6,FALSE))</f>
        <v/>
      </c>
      <c r="E751" s="180"/>
      <c r="F751" s="181" t="str">
        <f>IF(B751="","",VLOOKUP(B751,EQUIPAMENTOS!$B$11:$G$98,6,FALSE)*E751)</f>
        <v/>
      </c>
      <c r="G751" s="120"/>
      <c r="H751" s="179"/>
      <c r="I751" s="175" t="str">
        <f>IF(H751="","",VLOOKUP(H751,EQUIPAMENTOS!$B$11:$G$98,2,FALSE))</f>
        <v/>
      </c>
      <c r="J751" s="182" t="str">
        <f>IF(H751="","",VLOOKUP(H751,EQUIPAMENTOS!$B$11:$G$98,6,FALSE))</f>
        <v/>
      </c>
      <c r="K751" s="180"/>
      <c r="L751" s="181" t="str">
        <f>IF(H751="","",VLOOKUP(H751,EQUIPAMENTOS!$B$11:$G$98,6,FALSE)*K751)</f>
        <v/>
      </c>
    </row>
    <row r="752" spans="1:12" s="117" customFormat="1" ht="21" x14ac:dyDescent="0.25">
      <c r="A752" s="170"/>
      <c r="B752" s="179"/>
      <c r="C752" s="175" t="str">
        <f>IF(B752="","",VLOOKUP(B752,EQUIPAMENTOS!$B$11:$G$98,2,FALSE))</f>
        <v/>
      </c>
      <c r="D752" s="182" t="str">
        <f>IF(B752="","",VLOOKUP(B752,EQUIPAMENTOS!$B$11:$G$98,6,FALSE))</f>
        <v/>
      </c>
      <c r="E752" s="180"/>
      <c r="F752" s="181" t="str">
        <f>IF(B752="","",VLOOKUP(B752,EQUIPAMENTOS!$B$11:$G$98,6,FALSE)*E752)</f>
        <v/>
      </c>
      <c r="G752" s="120"/>
      <c r="H752" s="179"/>
      <c r="I752" s="175" t="str">
        <f>IF(H752="","",VLOOKUP(H752,EQUIPAMENTOS!$B$11:$G$98,2,FALSE))</f>
        <v/>
      </c>
      <c r="J752" s="182" t="str">
        <f>IF(H752="","",VLOOKUP(H752,EQUIPAMENTOS!$B$11:$G$98,6,FALSE))</f>
        <v/>
      </c>
      <c r="K752" s="180"/>
      <c r="L752" s="181" t="str">
        <f>IF(H752="","",VLOOKUP(H752,EQUIPAMENTOS!$B$11:$G$98,6,FALSE)*K752)</f>
        <v/>
      </c>
    </row>
    <row r="753" spans="1:12" s="117" customFormat="1" ht="21" x14ac:dyDescent="0.25">
      <c r="A753" s="170"/>
      <c r="B753" s="179"/>
      <c r="C753" s="175" t="str">
        <f>IF(B753="","",VLOOKUP(B753,EQUIPAMENTOS!$B$11:$G$98,2,FALSE))</f>
        <v/>
      </c>
      <c r="D753" s="182" t="str">
        <f>IF(B753="","",VLOOKUP(B753,EQUIPAMENTOS!$B$11:$G$98,6,FALSE))</f>
        <v/>
      </c>
      <c r="E753" s="180"/>
      <c r="F753" s="181" t="str">
        <f>IF(B753="","",VLOOKUP(B753,EQUIPAMENTOS!$B$11:$G$98,6,FALSE)*E753)</f>
        <v/>
      </c>
      <c r="G753" s="120"/>
      <c r="H753" s="179"/>
      <c r="I753" s="175" t="str">
        <f>IF(H753="","",VLOOKUP(H753,EQUIPAMENTOS!$B$11:$G$98,2,FALSE))</f>
        <v/>
      </c>
      <c r="J753" s="182" t="str">
        <f>IF(H753="","",VLOOKUP(H753,EQUIPAMENTOS!$B$11:$G$98,6,FALSE))</f>
        <v/>
      </c>
      <c r="K753" s="180"/>
      <c r="L753" s="181" t="str">
        <f>IF(H753="","",VLOOKUP(H753,EQUIPAMENTOS!$B$11:$G$98,6,FALSE)*K753)</f>
        <v/>
      </c>
    </row>
    <row r="754" spans="1:12" s="117" customFormat="1" ht="21" x14ac:dyDescent="0.25">
      <c r="A754" s="170"/>
      <c r="B754" s="179"/>
      <c r="C754" s="175" t="str">
        <f>IF(B754="","",VLOOKUP(B754,EQUIPAMENTOS!$B$11:$G$98,2,FALSE))</f>
        <v/>
      </c>
      <c r="D754" s="182" t="str">
        <f>IF(B754="","",VLOOKUP(B754,EQUIPAMENTOS!$B$11:$G$98,6,FALSE))</f>
        <v/>
      </c>
      <c r="E754" s="180"/>
      <c r="F754" s="181" t="str">
        <f>IF(B754="","",VLOOKUP(B754,EQUIPAMENTOS!$B$11:$G$98,6,FALSE)*E754)</f>
        <v/>
      </c>
      <c r="G754" s="120"/>
      <c r="H754" s="179"/>
      <c r="I754" s="175" t="str">
        <f>IF(H754="","",VLOOKUP(H754,EQUIPAMENTOS!$B$11:$G$98,2,FALSE))</f>
        <v/>
      </c>
      <c r="J754" s="182" t="str">
        <f>IF(H754="","",VLOOKUP(H754,EQUIPAMENTOS!$B$11:$G$98,6,FALSE))</f>
        <v/>
      </c>
      <c r="K754" s="180"/>
      <c r="L754" s="181" t="str">
        <f>IF(H754="","",VLOOKUP(H754,EQUIPAMENTOS!$B$11:$G$98,6,FALSE)*K754)</f>
        <v/>
      </c>
    </row>
    <row r="755" spans="1:12" s="117" customFormat="1" ht="21" x14ac:dyDescent="0.3">
      <c r="A755" s="170"/>
      <c r="B755" s="321" t="s">
        <v>80</v>
      </c>
      <c r="C755" s="322"/>
      <c r="D755" s="322"/>
      <c r="E755" s="323"/>
      <c r="F755" s="118">
        <f>SUM(F748:F754)</f>
        <v>0</v>
      </c>
      <c r="G755" s="120"/>
      <c r="H755" s="321" t="s">
        <v>80</v>
      </c>
      <c r="I755" s="322"/>
      <c r="J755" s="322"/>
      <c r="K755" s="323"/>
      <c r="L755" s="118">
        <f>SUM(L748:L754)</f>
        <v>0</v>
      </c>
    </row>
    <row r="756" spans="1:12" s="117" customFormat="1" ht="21.75" thickBot="1" x14ac:dyDescent="0.35">
      <c r="A756" s="170"/>
      <c r="B756" s="318" t="s">
        <v>57</v>
      </c>
      <c r="C756" s="319"/>
      <c r="D756" s="319"/>
      <c r="E756" s="320"/>
      <c r="F756" s="119">
        <f>+F746+F755</f>
        <v>0</v>
      </c>
      <c r="G756" s="120"/>
      <c r="H756" s="318" t="s">
        <v>57</v>
      </c>
      <c r="I756" s="319"/>
      <c r="J756" s="319"/>
      <c r="K756" s="320"/>
      <c r="L756" s="119">
        <f>+L746+L755</f>
        <v>0</v>
      </c>
    </row>
    <row r="757" spans="1:12" s="117" customFormat="1" ht="21" x14ac:dyDescent="0.25">
      <c r="A757" s="170"/>
      <c r="G757" s="120"/>
    </row>
    <row r="758" spans="1:12" s="117" customFormat="1" ht="21.75" thickBot="1" x14ac:dyDescent="0.3">
      <c r="A758" s="170"/>
      <c r="G758" s="120"/>
    </row>
    <row r="759" spans="1:12" s="117" customFormat="1" ht="21.75" thickBot="1" x14ac:dyDescent="0.3">
      <c r="A759" s="170">
        <v>36</v>
      </c>
      <c r="B759" s="324" t="s">
        <v>118</v>
      </c>
      <c r="C759" s="325"/>
      <c r="D759" s="325"/>
      <c r="E759" s="325"/>
      <c r="F759" s="326"/>
      <c r="G759" s="120"/>
      <c r="H759" s="324" t="s">
        <v>118</v>
      </c>
      <c r="I759" s="325"/>
      <c r="J759" s="325"/>
      <c r="K759" s="325"/>
      <c r="L759" s="326"/>
    </row>
    <row r="760" spans="1:12" s="117" customFormat="1" ht="21" x14ac:dyDescent="0.25">
      <c r="A760" s="170"/>
      <c r="B760" s="172" t="s">
        <v>64</v>
      </c>
      <c r="C760" s="173" t="s">
        <v>148</v>
      </c>
      <c r="D760" s="172" t="s">
        <v>49</v>
      </c>
      <c r="E760" s="172" t="s">
        <v>53</v>
      </c>
      <c r="F760" s="174" t="s">
        <v>56</v>
      </c>
      <c r="G760" s="120"/>
      <c r="H760" s="172" t="s">
        <v>64</v>
      </c>
      <c r="I760" s="173" t="s">
        <v>148</v>
      </c>
      <c r="J760" s="172" t="s">
        <v>49</v>
      </c>
      <c r="K760" s="172" t="s">
        <v>53</v>
      </c>
      <c r="L760" s="174" t="s">
        <v>56</v>
      </c>
    </row>
    <row r="761" spans="1:12" s="117" customFormat="1" ht="21" x14ac:dyDescent="0.25">
      <c r="A761" s="170"/>
      <c r="B761" s="177"/>
      <c r="C761" s="175" t="str">
        <f>IF(B761="","",VLOOKUP(B761,MP!$A$3:$G$801,2,FALSE))</f>
        <v/>
      </c>
      <c r="D761" s="176" t="str">
        <f>IF(B761="","",VLOOKUP(B761,MP!$A$3:$G$801,7,FALSE))</f>
        <v/>
      </c>
      <c r="E761" s="180"/>
      <c r="F761" s="181" t="str">
        <f>IF(B761="","",VLOOKUP(B761,MP!$A$3:$G$801,6,FALSE)*E761)</f>
        <v/>
      </c>
      <c r="G761" s="120"/>
      <c r="H761" s="177"/>
      <c r="I761" s="175" t="str">
        <f>IF(H761="","",VLOOKUP(H761,MP!$A$3:$G$801,2,FALSE))</f>
        <v/>
      </c>
      <c r="J761" s="176" t="str">
        <f>IF(H761="","",VLOOKUP(H761,MP!$A$3:$G$801,7,FALSE))</f>
        <v/>
      </c>
      <c r="K761" s="180"/>
      <c r="L761" s="181" t="str">
        <f>IF(H761="","",VLOOKUP(H761,MP!$A$3:$G$801,6,FALSE)*K761)</f>
        <v/>
      </c>
    </row>
    <row r="762" spans="1:12" s="117" customFormat="1" ht="21" x14ac:dyDescent="0.25">
      <c r="A762" s="170"/>
      <c r="B762" s="178"/>
      <c r="C762" s="175" t="str">
        <f>IF(B762="","",VLOOKUP(B762,MP!$A$3:$G$801,2,FALSE))</f>
        <v/>
      </c>
      <c r="D762" s="176" t="str">
        <f>IF(B762="","",VLOOKUP(B762,MP!$A$3:$G$801,7,FALSE))</f>
        <v/>
      </c>
      <c r="E762" s="180"/>
      <c r="F762" s="181" t="str">
        <f>IF(B762="","",VLOOKUP(B762,MP!$A$3:$G$801,6,FALSE)*E762)</f>
        <v/>
      </c>
      <c r="G762" s="120"/>
      <c r="H762" s="178"/>
      <c r="I762" s="175" t="str">
        <f>IF(H762="","",VLOOKUP(H762,MP!$A$3:$G$801,2,FALSE))</f>
        <v/>
      </c>
      <c r="J762" s="176" t="str">
        <f>IF(H762="","",VLOOKUP(H762,MP!$A$3:$G$801,7,FALSE))</f>
        <v/>
      </c>
      <c r="K762" s="180"/>
      <c r="L762" s="181" t="str">
        <f>IF(H762="","",VLOOKUP(H762,MP!$A$3:$G$801,6,FALSE)*K762)</f>
        <v/>
      </c>
    </row>
    <row r="763" spans="1:12" s="117" customFormat="1" ht="21" x14ac:dyDescent="0.25">
      <c r="A763" s="170"/>
      <c r="B763" s="178"/>
      <c r="C763" s="175" t="str">
        <f>IF(B763="","",VLOOKUP(B763,MP!$A$3:$G$801,2,FALSE))</f>
        <v/>
      </c>
      <c r="D763" s="176" t="str">
        <f>IF(B763="","",VLOOKUP(B763,MP!$A$3:$G$801,7,FALSE))</f>
        <v/>
      </c>
      <c r="E763" s="180"/>
      <c r="F763" s="181" t="str">
        <f>IF(B763="","",VLOOKUP(B763,MP!$A$3:$G$801,6,FALSE)*E763)</f>
        <v/>
      </c>
      <c r="G763" s="120"/>
      <c r="H763" s="178"/>
      <c r="I763" s="175" t="str">
        <f>IF(H763="","",VLOOKUP(H763,MP!$A$3:$G$801,2,FALSE))</f>
        <v/>
      </c>
      <c r="J763" s="176" t="str">
        <f>IF(H763="","",VLOOKUP(H763,MP!$A$3:$G$801,7,FALSE))</f>
        <v/>
      </c>
      <c r="K763" s="180"/>
      <c r="L763" s="181" t="str">
        <f>IF(H763="","",VLOOKUP(H763,MP!$A$3:$G$801,6,FALSE)*K763)</f>
        <v/>
      </c>
    </row>
    <row r="764" spans="1:12" s="117" customFormat="1" ht="21" x14ac:dyDescent="0.25">
      <c r="A764" s="170"/>
      <c r="B764" s="178"/>
      <c r="C764" s="175" t="str">
        <f>IF(B764="","",VLOOKUP(B764,MP!$A$3:$G$801,2,FALSE))</f>
        <v/>
      </c>
      <c r="D764" s="176" t="str">
        <f>IF(B764="","",VLOOKUP(B764,MP!$A$3:$G$801,7,FALSE))</f>
        <v/>
      </c>
      <c r="E764" s="180"/>
      <c r="F764" s="181" t="str">
        <f>IF(B764="","",VLOOKUP(B764,MP!$A$3:$G$801,6,FALSE)*E764)</f>
        <v/>
      </c>
      <c r="G764" s="120"/>
      <c r="H764" s="178"/>
      <c r="I764" s="175" t="str">
        <f>IF(H764="","",VLOOKUP(H764,MP!$A$3:$G$801,2,FALSE))</f>
        <v/>
      </c>
      <c r="J764" s="176" t="str">
        <f>IF(H764="","",VLOOKUP(H764,MP!$A$3:$G$801,7,FALSE))</f>
        <v/>
      </c>
      <c r="K764" s="180"/>
      <c r="L764" s="181" t="str">
        <f>IF(H764="","",VLOOKUP(H764,MP!$A$3:$G$801,6,FALSE)*K764)</f>
        <v/>
      </c>
    </row>
    <row r="765" spans="1:12" s="117" customFormat="1" ht="21" x14ac:dyDescent="0.25">
      <c r="A765" s="170"/>
      <c r="B765" s="178"/>
      <c r="C765" s="175" t="str">
        <f>IF(B765="","",VLOOKUP(B765,MP!$A$3:$G$801,2,FALSE))</f>
        <v/>
      </c>
      <c r="D765" s="176" t="str">
        <f>IF(B765="","",VLOOKUP(B765,MP!$A$3:$G$801,7,FALSE))</f>
        <v/>
      </c>
      <c r="E765" s="180"/>
      <c r="F765" s="181" t="str">
        <f>IF(B765="","",VLOOKUP(B765,MP!$A$3:$G$801,6,FALSE)*E765)</f>
        <v/>
      </c>
      <c r="G765" s="120"/>
      <c r="H765" s="178"/>
      <c r="I765" s="175" t="str">
        <f>IF(H765="","",VLOOKUP(H765,MP!$A$3:$G$801,2,FALSE))</f>
        <v/>
      </c>
      <c r="J765" s="176" t="str">
        <f>IF(H765="","",VLOOKUP(H765,MP!$A$3:$G$801,7,FALSE))</f>
        <v/>
      </c>
      <c r="K765" s="180"/>
      <c r="L765" s="181" t="str">
        <f>IF(H765="","",VLOOKUP(H765,MP!$A$3:$G$801,6,FALSE)*K765)</f>
        <v/>
      </c>
    </row>
    <row r="766" spans="1:12" s="117" customFormat="1" ht="21" x14ac:dyDescent="0.25">
      <c r="A766" s="170"/>
      <c r="B766" s="178"/>
      <c r="C766" s="175" t="str">
        <f>IF(B766="","",VLOOKUP(B766,MP!$A$3:$G$801,2,FALSE))</f>
        <v/>
      </c>
      <c r="D766" s="176" t="str">
        <f>IF(B766="","",VLOOKUP(B766,MP!$A$3:$G$801,7,FALSE))</f>
        <v/>
      </c>
      <c r="E766" s="180"/>
      <c r="F766" s="181" t="str">
        <f>IF(B766="","",VLOOKUP(B766,MP!$A$3:$G$801,6,FALSE)*E766)</f>
        <v/>
      </c>
      <c r="G766" s="120"/>
      <c r="H766" s="178"/>
      <c r="I766" s="175" t="str">
        <f>IF(H766="","",VLOOKUP(H766,MP!$A$3:$G$801,2,FALSE))</f>
        <v/>
      </c>
      <c r="J766" s="176" t="str">
        <f>IF(H766="","",VLOOKUP(H766,MP!$A$3:$G$801,7,FALSE))</f>
        <v/>
      </c>
      <c r="K766" s="180"/>
      <c r="L766" s="181" t="str">
        <f>IF(H766="","",VLOOKUP(H766,MP!$A$3:$G$801,6,FALSE)*K766)</f>
        <v/>
      </c>
    </row>
    <row r="767" spans="1:12" s="117" customFormat="1" ht="21" x14ac:dyDescent="0.25">
      <c r="A767" s="170"/>
      <c r="B767" s="178"/>
      <c r="C767" s="175" t="str">
        <f>IF(B767="","",VLOOKUP(B767,MP!$A$3:$G$801,2,FALSE))</f>
        <v/>
      </c>
      <c r="D767" s="176" t="str">
        <f>IF(B767="","",VLOOKUP(B767,MP!$A$3:$G$801,7,FALSE))</f>
        <v/>
      </c>
      <c r="E767" s="180"/>
      <c r="F767" s="181" t="str">
        <f>IF(B767="","",VLOOKUP(B767,MP!$A$3:$G$801,6,FALSE)*E767)</f>
        <v/>
      </c>
      <c r="G767" s="120"/>
      <c r="H767" s="178"/>
      <c r="I767" s="175" t="str">
        <f>IF(H767="","",VLOOKUP(H767,MP!$A$3:$G$801,2,FALSE))</f>
        <v/>
      </c>
      <c r="J767" s="176" t="str">
        <f>IF(H767="","",VLOOKUP(H767,MP!$A$3:$G$801,7,FALSE))</f>
        <v/>
      </c>
      <c r="K767" s="180"/>
      <c r="L767" s="181" t="str">
        <f>IF(H767="","",VLOOKUP(H767,MP!$A$3:$G$801,6,FALSE)*K767)</f>
        <v/>
      </c>
    </row>
    <row r="768" spans="1:12" s="117" customFormat="1" ht="21" x14ac:dyDescent="0.25">
      <c r="A768" s="170"/>
      <c r="B768" s="178"/>
      <c r="C768" s="175" t="str">
        <f>IF(B768="","",VLOOKUP(B768,MP!$A$3:$G$801,2,FALSE))</f>
        <v/>
      </c>
      <c r="D768" s="176" t="str">
        <f>IF(B768="","",VLOOKUP(B768,MP!$A$3:$G$801,7,FALSE))</f>
        <v/>
      </c>
      <c r="E768" s="180"/>
      <c r="F768" s="181" t="str">
        <f>IF(B768="","",VLOOKUP(B768,MP!$A$3:$G$801,6,FALSE)*E768)</f>
        <v/>
      </c>
      <c r="G768" s="120"/>
      <c r="H768" s="178"/>
      <c r="I768" s="175" t="str">
        <f>IF(H768="","",VLOOKUP(H768,MP!$A$3:$G$801,2,FALSE))</f>
        <v/>
      </c>
      <c r="J768" s="176" t="str">
        <f>IF(H768="","",VLOOKUP(H768,MP!$A$3:$G$801,7,FALSE))</f>
        <v/>
      </c>
      <c r="K768" s="180"/>
      <c r="L768" s="181" t="str">
        <f>IF(H768="","",VLOOKUP(H768,MP!$A$3:$G$801,6,FALSE)*K768)</f>
        <v/>
      </c>
    </row>
    <row r="769" spans="1:12" s="117" customFormat="1" ht="21" x14ac:dyDescent="0.25">
      <c r="A769" s="170"/>
      <c r="B769" s="178"/>
      <c r="C769" s="175" t="str">
        <f>IF(B769="","",VLOOKUP(B769,MP!$A$3:$G$801,2,FALSE))</f>
        <v/>
      </c>
      <c r="D769" s="176" t="str">
        <f>IF(B769="","",VLOOKUP(B769,MP!$A$3:$G$801,7,FALSE))</f>
        <v/>
      </c>
      <c r="E769" s="180"/>
      <c r="F769" s="181" t="str">
        <f>IF(B769="","",VLOOKUP(B769,MP!$A$3:$G$801,6,FALSE)*E769)</f>
        <v/>
      </c>
      <c r="G769" s="120"/>
      <c r="H769" s="178"/>
      <c r="I769" s="175" t="str">
        <f>IF(H769="","",VLOOKUP(H769,MP!$A$3:$G$801,2,FALSE))</f>
        <v/>
      </c>
      <c r="J769" s="176" t="str">
        <f>IF(H769="","",VLOOKUP(H769,MP!$A$3:$G$801,7,FALSE))</f>
        <v/>
      </c>
      <c r="K769" s="180"/>
      <c r="L769" s="181" t="str">
        <f>IF(H769="","",VLOOKUP(H769,MP!$A$3:$G$801,6,FALSE)*K769)</f>
        <v/>
      </c>
    </row>
    <row r="770" spans="1:12" s="117" customFormat="1" ht="21" x14ac:dyDescent="0.25">
      <c r="A770" s="170"/>
      <c r="B770" s="178"/>
      <c r="C770" s="175" t="str">
        <f>IF(B770="","",VLOOKUP(B770,MP!$A$3:$G$801,2,FALSE))</f>
        <v/>
      </c>
      <c r="D770" s="176" t="str">
        <f>IF(B770="","",VLOOKUP(B770,MP!$A$3:$G$801,7,FALSE))</f>
        <v/>
      </c>
      <c r="E770" s="180"/>
      <c r="F770" s="181" t="str">
        <f>IF(B770="","",VLOOKUP(B770,MP!$A$3:$G$801,6,FALSE)*E770)</f>
        <v/>
      </c>
      <c r="G770" s="120"/>
      <c r="H770" s="178"/>
      <c r="I770" s="175" t="str">
        <f>IF(H770="","",VLOOKUP(H770,MP!$A$3:$G$801,2,FALSE))</f>
        <v/>
      </c>
      <c r="J770" s="176" t="str">
        <f>IF(H770="","",VLOOKUP(H770,MP!$A$3:$G$801,7,FALSE))</f>
        <v/>
      </c>
      <c r="K770" s="180"/>
      <c r="L770" s="181" t="str">
        <f>IF(H770="","",VLOOKUP(H770,MP!$A$3:$G$801,6,FALSE)*K770)</f>
        <v/>
      </c>
    </row>
    <row r="771" spans="1:12" s="117" customFormat="1" ht="21" x14ac:dyDescent="0.25">
      <c r="A771" s="170"/>
      <c r="B771" s="178"/>
      <c r="C771" s="175" t="str">
        <f>IF(B771="","",VLOOKUP(B771,MP!$A$3:$G$801,2,FALSE))</f>
        <v/>
      </c>
      <c r="D771" s="176" t="str">
        <f>IF(B771="","",VLOOKUP(B771,MP!$A$3:$G$801,7,FALSE))</f>
        <v/>
      </c>
      <c r="E771" s="180"/>
      <c r="F771" s="181" t="str">
        <f>IF(B771="","",VLOOKUP(B771,MP!$A$3:$G$801,6,FALSE)*E771)</f>
        <v/>
      </c>
      <c r="G771" s="120"/>
      <c r="H771" s="178"/>
      <c r="I771" s="175" t="str">
        <f>IF(H771="","",VLOOKUP(H771,MP!$A$3:$G$801,2,FALSE))</f>
        <v/>
      </c>
      <c r="J771" s="176" t="str">
        <f>IF(H771="","",VLOOKUP(H771,MP!$A$3:$G$801,7,FALSE))</f>
        <v/>
      </c>
      <c r="K771" s="180"/>
      <c r="L771" s="181" t="str">
        <f>IF(H771="","",VLOOKUP(H771,MP!$A$3:$G$801,6,FALSE)*K771)</f>
        <v/>
      </c>
    </row>
    <row r="772" spans="1:12" s="117" customFormat="1" ht="21" x14ac:dyDescent="0.25">
      <c r="A772" s="170"/>
      <c r="B772" s="179"/>
      <c r="C772" s="175" t="str">
        <f>IF(B772="","",VLOOKUP(B772,MP!$A$3:$G$801,2,FALSE))</f>
        <v/>
      </c>
      <c r="D772" s="176" t="str">
        <f>IF(B772="","",VLOOKUP(B772,MP!$A$3:$G$801,7,FALSE))</f>
        <v/>
      </c>
      <c r="E772" s="180"/>
      <c r="F772" s="181" t="str">
        <f>IF(B772="","",VLOOKUP(B772,MP!$A$3:$G$801,6,FALSE)*E772)</f>
        <v/>
      </c>
      <c r="G772" s="120"/>
      <c r="H772" s="179"/>
      <c r="I772" s="175" t="str">
        <f>IF(H772="","",VLOOKUP(H772,MP!$A$3:$G$801,2,FALSE))</f>
        <v/>
      </c>
      <c r="J772" s="176" t="str">
        <f>IF(H772="","",VLOOKUP(H772,MP!$A$3:$G$801,7,FALSE))</f>
        <v/>
      </c>
      <c r="K772" s="180"/>
      <c r="L772" s="181" t="str">
        <f>IF(H772="","",VLOOKUP(H772,MP!$A$3:$G$801,6,FALSE)*K772)</f>
        <v/>
      </c>
    </row>
    <row r="773" spans="1:12" s="117" customFormat="1" ht="21" x14ac:dyDescent="0.25">
      <c r="A773" s="170"/>
      <c r="B773" s="179"/>
      <c r="C773" s="175" t="str">
        <f>IF(B773="","",VLOOKUP(B773,MP!$A$3:$G$801,2,FALSE))</f>
        <v/>
      </c>
      <c r="D773" s="176" t="str">
        <f>IF(B773="","",VLOOKUP(B773,MP!$A$3:$G$801,7,FALSE))</f>
        <v/>
      </c>
      <c r="E773" s="180"/>
      <c r="F773" s="181" t="str">
        <f>IF(B773="","",VLOOKUP(B773,MP!$A$3:$G$801,6,FALSE)*E773)</f>
        <v/>
      </c>
      <c r="G773" s="120"/>
      <c r="H773" s="179"/>
      <c r="I773" s="175" t="str">
        <f>IF(H773="","",VLOOKUP(H773,MP!$A$3:$G$801,2,FALSE))</f>
        <v/>
      </c>
      <c r="J773" s="176" t="str">
        <f>IF(H773="","",VLOOKUP(H773,MP!$A$3:$G$801,7,FALSE))</f>
        <v/>
      </c>
      <c r="K773" s="180"/>
      <c r="L773" s="181" t="str">
        <f>IF(H773="","",VLOOKUP(H773,MP!$A$3:$G$801,6,FALSE)*K773)</f>
        <v/>
      </c>
    </row>
    <row r="774" spans="1:12" s="117" customFormat="1" ht="21" x14ac:dyDescent="0.25">
      <c r="A774" s="170"/>
      <c r="B774" s="179"/>
      <c r="C774" s="175" t="str">
        <f>IF(B774="","",VLOOKUP(B774,MP!$A$3:$G$801,2,FALSE))</f>
        <v/>
      </c>
      <c r="D774" s="176" t="str">
        <f>IF(B774="","",VLOOKUP(B774,MP!$A$3:$G$801,7,FALSE))</f>
        <v/>
      </c>
      <c r="E774" s="180"/>
      <c r="F774" s="181" t="str">
        <f>IF(B774="","",VLOOKUP(B774,MP!$A$3:$G$801,6,FALSE)*E774)</f>
        <v/>
      </c>
      <c r="G774" s="120"/>
      <c r="H774" s="179"/>
      <c r="I774" s="175" t="str">
        <f>IF(H774="","",VLOOKUP(H774,MP!$A$3:$G$801,2,FALSE))</f>
        <v/>
      </c>
      <c r="J774" s="176" t="str">
        <f>IF(H774="","",VLOOKUP(H774,MP!$A$3:$G$801,7,FALSE))</f>
        <v/>
      </c>
      <c r="K774" s="180"/>
      <c r="L774" s="181" t="str">
        <f>IF(H774="","",VLOOKUP(H774,MP!$A$3:$G$801,6,FALSE)*K774)</f>
        <v/>
      </c>
    </row>
    <row r="775" spans="1:12" s="117" customFormat="1" ht="21" x14ac:dyDescent="0.25">
      <c r="A775" s="170"/>
      <c r="B775" s="179"/>
      <c r="C775" s="175" t="str">
        <f>IF(B775="","",VLOOKUP(B775,MP!$A$3:$G$801,2,FALSE))</f>
        <v/>
      </c>
      <c r="D775" s="176" t="str">
        <f>IF(B775="","",VLOOKUP(B775,MP!$A$3:$G$801,7,FALSE))</f>
        <v/>
      </c>
      <c r="E775" s="180"/>
      <c r="F775" s="181" t="str">
        <f>IF(B775="","",VLOOKUP(B775,MP!$A$3:$G$801,6,FALSE)*E775)</f>
        <v/>
      </c>
      <c r="G775" s="120"/>
      <c r="H775" s="179"/>
      <c r="I775" s="175" t="str">
        <f>IF(H775="","",VLOOKUP(H775,MP!$A$3:$G$801,2,FALSE))</f>
        <v/>
      </c>
      <c r="J775" s="176" t="str">
        <f>IF(H775="","",VLOOKUP(H775,MP!$A$3:$G$801,7,FALSE))</f>
        <v/>
      </c>
      <c r="K775" s="180"/>
      <c r="L775" s="181" t="str">
        <f>IF(H775="","",VLOOKUP(H775,MP!$A$3:$G$801,6,FALSE)*K775)</f>
        <v/>
      </c>
    </row>
    <row r="776" spans="1:12" s="117" customFormat="1" ht="21" x14ac:dyDescent="0.3">
      <c r="A776" s="170"/>
      <c r="B776" s="321" t="s">
        <v>58</v>
      </c>
      <c r="C776" s="322"/>
      <c r="D776" s="322"/>
      <c r="E776" s="323"/>
      <c r="F776" s="183">
        <f>SUM(F761:F775)</f>
        <v>0</v>
      </c>
      <c r="G776" s="120"/>
      <c r="H776" s="321" t="s">
        <v>58</v>
      </c>
      <c r="I776" s="322"/>
      <c r="J776" s="322"/>
      <c r="K776" s="323"/>
      <c r="L776" s="183">
        <f>SUM(L761:L775)</f>
        <v>0</v>
      </c>
    </row>
    <row r="777" spans="1:12" s="117" customFormat="1" ht="21" x14ac:dyDescent="0.25">
      <c r="A777" s="170"/>
      <c r="B777" s="172" t="s">
        <v>64</v>
      </c>
      <c r="C777" s="173" t="s">
        <v>149</v>
      </c>
      <c r="D777" s="173" t="s">
        <v>89</v>
      </c>
      <c r="E777" s="173" t="s">
        <v>150</v>
      </c>
      <c r="F777" s="174" t="s">
        <v>56</v>
      </c>
      <c r="G777" s="120"/>
      <c r="H777" s="172" t="s">
        <v>64</v>
      </c>
      <c r="I777" s="173" t="s">
        <v>149</v>
      </c>
      <c r="J777" s="173" t="s">
        <v>89</v>
      </c>
      <c r="K777" s="173" t="s">
        <v>150</v>
      </c>
      <c r="L777" s="174" t="s">
        <v>56</v>
      </c>
    </row>
    <row r="778" spans="1:12" s="117" customFormat="1" ht="21" x14ac:dyDescent="0.25">
      <c r="A778" s="170"/>
      <c r="B778" s="179"/>
      <c r="C778" s="175" t="str">
        <f>IF(B778="","",VLOOKUP(B778,EQUIPAMENTOS!$B$11:$G$98,2,FALSE))</f>
        <v/>
      </c>
      <c r="D778" s="182" t="str">
        <f>IF(B778="","",VLOOKUP(B778,EQUIPAMENTOS!$B$11:$G$98,6,FALSE))</f>
        <v/>
      </c>
      <c r="E778" s="180"/>
      <c r="F778" s="181" t="str">
        <f>IF(B778="","",VLOOKUP(B778,EQUIPAMENTOS!$B$11:$G$98,6,FALSE)*E778)</f>
        <v/>
      </c>
      <c r="G778" s="120"/>
      <c r="H778" s="179"/>
      <c r="I778" s="175" t="str">
        <f>IF(H778="","",VLOOKUP(H778,EQUIPAMENTOS!$B$11:$G$98,2,FALSE))</f>
        <v/>
      </c>
      <c r="J778" s="182" t="str">
        <f>IF(H778="","",VLOOKUP(H778,EQUIPAMENTOS!$B$11:$G$98,6,FALSE))</f>
        <v/>
      </c>
      <c r="K778" s="180"/>
      <c r="L778" s="181" t="str">
        <f>IF(H778="","",VLOOKUP(H778,EQUIPAMENTOS!$B$11:$G$98,6,FALSE)*K778)</f>
        <v/>
      </c>
    </row>
    <row r="779" spans="1:12" s="117" customFormat="1" ht="21" x14ac:dyDescent="0.25">
      <c r="A779" s="170"/>
      <c r="B779" s="179"/>
      <c r="C779" s="175" t="str">
        <f>IF(B779="","",VLOOKUP(B779,EQUIPAMENTOS!$B$11:$G$98,2,FALSE))</f>
        <v/>
      </c>
      <c r="D779" s="182" t="str">
        <f>IF(B779="","",VLOOKUP(B779,EQUIPAMENTOS!$B$11:$G$98,6,FALSE))</f>
        <v/>
      </c>
      <c r="E779" s="180"/>
      <c r="F779" s="181" t="str">
        <f>IF(B779="","",VLOOKUP(B779,EQUIPAMENTOS!$B$11:$G$98,6,FALSE)*E779)</f>
        <v/>
      </c>
      <c r="G779" s="120"/>
      <c r="H779" s="179"/>
      <c r="I779" s="175" t="str">
        <f>IF(H779="","",VLOOKUP(H779,EQUIPAMENTOS!$B$11:$G$98,2,FALSE))</f>
        <v/>
      </c>
      <c r="J779" s="182" t="str">
        <f>IF(H779="","",VLOOKUP(H779,EQUIPAMENTOS!$B$11:$G$98,6,FALSE))</f>
        <v/>
      </c>
      <c r="K779" s="180"/>
      <c r="L779" s="181" t="str">
        <f>IF(H779="","",VLOOKUP(H779,EQUIPAMENTOS!$B$11:$G$98,6,FALSE)*K779)</f>
        <v/>
      </c>
    </row>
    <row r="780" spans="1:12" s="117" customFormat="1" ht="21" x14ac:dyDescent="0.25">
      <c r="A780" s="170"/>
      <c r="B780" s="179"/>
      <c r="C780" s="175" t="str">
        <f>IF(B780="","",VLOOKUP(B780,EQUIPAMENTOS!$B$11:$G$98,2,FALSE))</f>
        <v/>
      </c>
      <c r="D780" s="182" t="str">
        <f>IF(B780="","",VLOOKUP(B780,EQUIPAMENTOS!$B$11:$G$98,6,FALSE))</f>
        <v/>
      </c>
      <c r="E780" s="180"/>
      <c r="F780" s="181" t="str">
        <f>IF(B780="","",VLOOKUP(B780,EQUIPAMENTOS!$B$11:$G$98,6,FALSE)*E780)</f>
        <v/>
      </c>
      <c r="G780" s="120"/>
      <c r="H780" s="179"/>
      <c r="I780" s="175" t="str">
        <f>IF(H780="","",VLOOKUP(H780,EQUIPAMENTOS!$B$11:$G$98,2,FALSE))</f>
        <v/>
      </c>
      <c r="J780" s="182" t="str">
        <f>IF(H780="","",VLOOKUP(H780,EQUIPAMENTOS!$B$11:$G$98,6,FALSE))</f>
        <v/>
      </c>
      <c r="K780" s="180"/>
      <c r="L780" s="181" t="str">
        <f>IF(H780="","",VLOOKUP(H780,EQUIPAMENTOS!$B$11:$G$98,6,FALSE)*K780)</f>
        <v/>
      </c>
    </row>
    <row r="781" spans="1:12" s="117" customFormat="1" ht="21" x14ac:dyDescent="0.25">
      <c r="A781" s="170"/>
      <c r="B781" s="179"/>
      <c r="C781" s="175" t="str">
        <f>IF(B781="","",VLOOKUP(B781,EQUIPAMENTOS!$B$11:$G$98,2,FALSE))</f>
        <v/>
      </c>
      <c r="D781" s="182" t="str">
        <f>IF(B781="","",VLOOKUP(B781,EQUIPAMENTOS!$B$11:$G$98,6,FALSE))</f>
        <v/>
      </c>
      <c r="E781" s="180"/>
      <c r="F781" s="181" t="str">
        <f>IF(B781="","",VLOOKUP(B781,EQUIPAMENTOS!$B$11:$G$98,6,FALSE)*E781)</f>
        <v/>
      </c>
      <c r="G781" s="120"/>
      <c r="H781" s="179"/>
      <c r="I781" s="175" t="str">
        <f>IF(H781="","",VLOOKUP(H781,EQUIPAMENTOS!$B$11:$G$98,2,FALSE))</f>
        <v/>
      </c>
      <c r="J781" s="182" t="str">
        <f>IF(H781="","",VLOOKUP(H781,EQUIPAMENTOS!$B$11:$G$98,6,FALSE))</f>
        <v/>
      </c>
      <c r="K781" s="180"/>
      <c r="L781" s="181" t="str">
        <f>IF(H781="","",VLOOKUP(H781,EQUIPAMENTOS!$B$11:$G$98,6,FALSE)*K781)</f>
        <v/>
      </c>
    </row>
    <row r="782" spans="1:12" s="117" customFormat="1" ht="21" x14ac:dyDescent="0.25">
      <c r="A782" s="170"/>
      <c r="B782" s="179"/>
      <c r="C782" s="175" t="str">
        <f>IF(B782="","",VLOOKUP(B782,EQUIPAMENTOS!$B$11:$G$98,2,FALSE))</f>
        <v/>
      </c>
      <c r="D782" s="182" t="str">
        <f>IF(B782="","",VLOOKUP(B782,EQUIPAMENTOS!$B$11:$G$98,6,FALSE))</f>
        <v/>
      </c>
      <c r="E782" s="180"/>
      <c r="F782" s="181" t="str">
        <f>IF(B782="","",VLOOKUP(B782,EQUIPAMENTOS!$B$11:$G$98,6,FALSE)*E782)</f>
        <v/>
      </c>
      <c r="G782" s="120"/>
      <c r="H782" s="179"/>
      <c r="I782" s="175" t="str">
        <f>IF(H782="","",VLOOKUP(H782,EQUIPAMENTOS!$B$11:$G$98,2,FALSE))</f>
        <v/>
      </c>
      <c r="J782" s="182" t="str">
        <f>IF(H782="","",VLOOKUP(H782,EQUIPAMENTOS!$B$11:$G$98,6,FALSE))</f>
        <v/>
      </c>
      <c r="K782" s="180"/>
      <c r="L782" s="181" t="str">
        <f>IF(H782="","",VLOOKUP(H782,EQUIPAMENTOS!$B$11:$G$98,6,FALSE)*K782)</f>
        <v/>
      </c>
    </row>
    <row r="783" spans="1:12" s="117" customFormat="1" ht="21" x14ac:dyDescent="0.25">
      <c r="A783" s="170"/>
      <c r="B783" s="179"/>
      <c r="C783" s="175" t="str">
        <f>IF(B783="","",VLOOKUP(B783,EQUIPAMENTOS!$B$11:$G$98,2,FALSE))</f>
        <v/>
      </c>
      <c r="D783" s="182" t="str">
        <f>IF(B783="","",VLOOKUP(B783,EQUIPAMENTOS!$B$11:$G$98,6,FALSE))</f>
        <v/>
      </c>
      <c r="E783" s="180"/>
      <c r="F783" s="181" t="str">
        <f>IF(B783="","",VLOOKUP(B783,EQUIPAMENTOS!$B$11:$G$98,6,FALSE)*E783)</f>
        <v/>
      </c>
      <c r="G783" s="120"/>
      <c r="H783" s="179"/>
      <c r="I783" s="175" t="str">
        <f>IF(H783="","",VLOOKUP(H783,EQUIPAMENTOS!$B$11:$G$98,2,FALSE))</f>
        <v/>
      </c>
      <c r="J783" s="182" t="str">
        <f>IF(H783="","",VLOOKUP(H783,EQUIPAMENTOS!$B$11:$G$98,6,FALSE))</f>
        <v/>
      </c>
      <c r="K783" s="180"/>
      <c r="L783" s="181" t="str">
        <f>IF(H783="","",VLOOKUP(H783,EQUIPAMENTOS!$B$11:$G$98,6,FALSE)*K783)</f>
        <v/>
      </c>
    </row>
    <row r="784" spans="1:12" s="117" customFormat="1" ht="21" x14ac:dyDescent="0.25">
      <c r="A784" s="170"/>
      <c r="B784" s="179"/>
      <c r="C784" s="175" t="str">
        <f>IF(B784="","",VLOOKUP(B784,EQUIPAMENTOS!$B$11:$G$98,2,FALSE))</f>
        <v/>
      </c>
      <c r="D784" s="182" t="str">
        <f>IF(B784="","",VLOOKUP(B784,EQUIPAMENTOS!$B$11:$G$98,6,FALSE))</f>
        <v/>
      </c>
      <c r="E784" s="180"/>
      <c r="F784" s="181" t="str">
        <f>IF(B784="","",VLOOKUP(B784,EQUIPAMENTOS!$B$11:$G$98,6,FALSE)*E784)</f>
        <v/>
      </c>
      <c r="G784" s="120"/>
      <c r="H784" s="179"/>
      <c r="I784" s="175" t="str">
        <f>IF(H784="","",VLOOKUP(H784,EQUIPAMENTOS!$B$11:$G$98,2,FALSE))</f>
        <v/>
      </c>
      <c r="J784" s="182" t="str">
        <f>IF(H784="","",VLOOKUP(H784,EQUIPAMENTOS!$B$11:$G$98,6,FALSE))</f>
        <v/>
      </c>
      <c r="K784" s="180"/>
      <c r="L784" s="181" t="str">
        <f>IF(H784="","",VLOOKUP(H784,EQUIPAMENTOS!$B$11:$G$98,6,FALSE)*K784)</f>
        <v/>
      </c>
    </row>
    <row r="785" spans="1:12" s="117" customFormat="1" ht="21" x14ac:dyDescent="0.3">
      <c r="A785" s="170"/>
      <c r="B785" s="321" t="s">
        <v>80</v>
      </c>
      <c r="C785" s="322"/>
      <c r="D785" s="322"/>
      <c r="E785" s="323"/>
      <c r="F785" s="118">
        <f>SUM(F778:F784)</f>
        <v>0</v>
      </c>
      <c r="G785" s="120"/>
      <c r="H785" s="321" t="s">
        <v>80</v>
      </c>
      <c r="I785" s="322"/>
      <c r="J785" s="322"/>
      <c r="K785" s="323"/>
      <c r="L785" s="118">
        <f>SUM(L778:L784)</f>
        <v>0</v>
      </c>
    </row>
    <row r="786" spans="1:12" s="117" customFormat="1" ht="21.75" thickBot="1" x14ac:dyDescent="0.35">
      <c r="A786" s="170"/>
      <c r="B786" s="318" t="s">
        <v>57</v>
      </c>
      <c r="C786" s="319"/>
      <c r="D786" s="319"/>
      <c r="E786" s="320"/>
      <c r="F786" s="119">
        <f>+F776+F785</f>
        <v>0</v>
      </c>
      <c r="G786" s="120"/>
      <c r="H786" s="318" t="s">
        <v>57</v>
      </c>
      <c r="I786" s="319"/>
      <c r="J786" s="319"/>
      <c r="K786" s="320"/>
      <c r="L786" s="119">
        <f>+L776+L785</f>
        <v>0</v>
      </c>
    </row>
    <row r="787" spans="1:12" s="117" customFormat="1" ht="21" x14ac:dyDescent="0.25">
      <c r="A787" s="170"/>
      <c r="G787" s="120"/>
    </row>
    <row r="788" spans="1:12" s="117" customFormat="1" ht="21.75" thickBot="1" x14ac:dyDescent="0.3">
      <c r="A788" s="170"/>
      <c r="G788" s="120"/>
    </row>
    <row r="789" spans="1:12" s="117" customFormat="1" ht="21.75" thickBot="1" x14ac:dyDescent="0.3">
      <c r="A789" s="170">
        <v>37</v>
      </c>
      <c r="B789" s="324" t="s">
        <v>118</v>
      </c>
      <c r="C789" s="325"/>
      <c r="D789" s="325"/>
      <c r="E789" s="325"/>
      <c r="F789" s="326"/>
      <c r="G789" s="120"/>
      <c r="H789" s="324" t="s">
        <v>118</v>
      </c>
      <c r="I789" s="325"/>
      <c r="J789" s="325"/>
      <c r="K789" s="325"/>
      <c r="L789" s="326"/>
    </row>
    <row r="790" spans="1:12" s="117" customFormat="1" ht="21" x14ac:dyDescent="0.25">
      <c r="A790" s="170"/>
      <c r="B790" s="172" t="s">
        <v>64</v>
      </c>
      <c r="C790" s="173" t="s">
        <v>148</v>
      </c>
      <c r="D790" s="172" t="s">
        <v>49</v>
      </c>
      <c r="E790" s="172" t="s">
        <v>53</v>
      </c>
      <c r="F790" s="174" t="s">
        <v>56</v>
      </c>
      <c r="G790" s="120"/>
      <c r="H790" s="172" t="s">
        <v>64</v>
      </c>
      <c r="I790" s="173" t="s">
        <v>148</v>
      </c>
      <c r="J790" s="172" t="s">
        <v>49</v>
      </c>
      <c r="K790" s="172" t="s">
        <v>53</v>
      </c>
      <c r="L790" s="174" t="s">
        <v>56</v>
      </c>
    </row>
    <row r="791" spans="1:12" s="117" customFormat="1" ht="21" x14ac:dyDescent="0.25">
      <c r="A791" s="170"/>
      <c r="B791" s="177"/>
      <c r="C791" s="175" t="str">
        <f>IF(B791="","",VLOOKUP(B791,MP!$A$3:$G$801,2,FALSE))</f>
        <v/>
      </c>
      <c r="D791" s="176" t="str">
        <f>IF(B791="","",VLOOKUP(B791,MP!$A$3:$G$801,7,FALSE))</f>
        <v/>
      </c>
      <c r="E791" s="180"/>
      <c r="F791" s="181" t="str">
        <f>IF(B791="","",VLOOKUP(B791,MP!$A$3:$G$801,6,FALSE)*E791)</f>
        <v/>
      </c>
      <c r="G791" s="120"/>
      <c r="H791" s="177"/>
      <c r="I791" s="175" t="str">
        <f>IF(H791="","",VLOOKUP(H791,MP!$A$3:$G$801,2,FALSE))</f>
        <v/>
      </c>
      <c r="J791" s="176" t="str">
        <f>IF(H791="","",VLOOKUP(H791,MP!$A$3:$G$801,7,FALSE))</f>
        <v/>
      </c>
      <c r="K791" s="180"/>
      <c r="L791" s="181" t="str">
        <f>IF(H791="","",VLOOKUP(H791,MP!$A$3:$G$801,6,FALSE)*K791)</f>
        <v/>
      </c>
    </row>
    <row r="792" spans="1:12" s="117" customFormat="1" ht="21" x14ac:dyDescent="0.25">
      <c r="A792" s="170"/>
      <c r="B792" s="178"/>
      <c r="C792" s="175" t="str">
        <f>IF(B792="","",VLOOKUP(B792,MP!$A$3:$G$801,2,FALSE))</f>
        <v/>
      </c>
      <c r="D792" s="176" t="str">
        <f>IF(B792="","",VLOOKUP(B792,MP!$A$3:$G$801,7,FALSE))</f>
        <v/>
      </c>
      <c r="E792" s="180"/>
      <c r="F792" s="181" t="str">
        <f>IF(B792="","",VLOOKUP(B792,MP!$A$3:$G$801,6,FALSE)*E792)</f>
        <v/>
      </c>
      <c r="G792" s="120"/>
      <c r="H792" s="178"/>
      <c r="I792" s="175" t="str">
        <f>IF(H792="","",VLOOKUP(H792,MP!$A$3:$G$801,2,FALSE))</f>
        <v/>
      </c>
      <c r="J792" s="176" t="str">
        <f>IF(H792="","",VLOOKUP(H792,MP!$A$3:$G$801,7,FALSE))</f>
        <v/>
      </c>
      <c r="K792" s="180"/>
      <c r="L792" s="181" t="str">
        <f>IF(H792="","",VLOOKUP(H792,MP!$A$3:$G$801,6,FALSE)*K792)</f>
        <v/>
      </c>
    </row>
    <row r="793" spans="1:12" s="117" customFormat="1" ht="21" x14ac:dyDescent="0.25">
      <c r="A793" s="170"/>
      <c r="B793" s="178"/>
      <c r="C793" s="175" t="str">
        <f>IF(B793="","",VLOOKUP(B793,MP!$A$3:$G$801,2,FALSE))</f>
        <v/>
      </c>
      <c r="D793" s="176" t="str">
        <f>IF(B793="","",VLOOKUP(B793,MP!$A$3:$G$801,7,FALSE))</f>
        <v/>
      </c>
      <c r="E793" s="180"/>
      <c r="F793" s="181" t="str">
        <f>IF(B793="","",VLOOKUP(B793,MP!$A$3:$G$801,6,FALSE)*E793)</f>
        <v/>
      </c>
      <c r="G793" s="120"/>
      <c r="H793" s="178"/>
      <c r="I793" s="175" t="str">
        <f>IF(H793="","",VLOOKUP(H793,MP!$A$3:$G$801,2,FALSE))</f>
        <v/>
      </c>
      <c r="J793" s="176" t="str">
        <f>IF(H793="","",VLOOKUP(H793,MP!$A$3:$G$801,7,FALSE))</f>
        <v/>
      </c>
      <c r="K793" s="180"/>
      <c r="L793" s="181" t="str">
        <f>IF(H793="","",VLOOKUP(H793,MP!$A$3:$G$801,6,FALSE)*K793)</f>
        <v/>
      </c>
    </row>
    <row r="794" spans="1:12" s="117" customFormat="1" ht="21" x14ac:dyDescent="0.25">
      <c r="A794" s="170"/>
      <c r="B794" s="178"/>
      <c r="C794" s="175" t="str">
        <f>IF(B794="","",VLOOKUP(B794,MP!$A$3:$G$801,2,FALSE))</f>
        <v/>
      </c>
      <c r="D794" s="176" t="str">
        <f>IF(B794="","",VLOOKUP(B794,MP!$A$3:$G$801,7,FALSE))</f>
        <v/>
      </c>
      <c r="E794" s="180"/>
      <c r="F794" s="181" t="str">
        <f>IF(B794="","",VLOOKUP(B794,MP!$A$3:$G$801,6,FALSE)*E794)</f>
        <v/>
      </c>
      <c r="G794" s="120"/>
      <c r="H794" s="178"/>
      <c r="I794" s="175" t="str">
        <f>IF(H794="","",VLOOKUP(H794,MP!$A$3:$G$801,2,FALSE))</f>
        <v/>
      </c>
      <c r="J794" s="176" t="str">
        <f>IF(H794="","",VLOOKUP(H794,MP!$A$3:$G$801,7,FALSE))</f>
        <v/>
      </c>
      <c r="K794" s="180"/>
      <c r="L794" s="181" t="str">
        <f>IF(H794="","",VLOOKUP(H794,MP!$A$3:$G$801,6,FALSE)*K794)</f>
        <v/>
      </c>
    </row>
    <row r="795" spans="1:12" s="117" customFormat="1" ht="21" x14ac:dyDescent="0.25">
      <c r="A795" s="170"/>
      <c r="B795" s="178"/>
      <c r="C795" s="175" t="str">
        <f>IF(B795="","",VLOOKUP(B795,MP!$A$3:$G$801,2,FALSE))</f>
        <v/>
      </c>
      <c r="D795" s="176" t="str">
        <f>IF(B795="","",VLOOKUP(B795,MP!$A$3:$G$801,7,FALSE))</f>
        <v/>
      </c>
      <c r="E795" s="180"/>
      <c r="F795" s="181" t="str">
        <f>IF(B795="","",VLOOKUP(B795,MP!$A$3:$G$801,6,FALSE)*E795)</f>
        <v/>
      </c>
      <c r="G795" s="120"/>
      <c r="H795" s="178"/>
      <c r="I795" s="175" t="str">
        <f>IF(H795="","",VLOOKUP(H795,MP!$A$3:$G$801,2,FALSE))</f>
        <v/>
      </c>
      <c r="J795" s="176" t="str">
        <f>IF(H795="","",VLOOKUP(H795,MP!$A$3:$G$801,7,FALSE))</f>
        <v/>
      </c>
      <c r="K795" s="180"/>
      <c r="L795" s="181" t="str">
        <f>IF(H795="","",VLOOKUP(H795,MP!$A$3:$G$801,6,FALSE)*K795)</f>
        <v/>
      </c>
    </row>
    <row r="796" spans="1:12" s="117" customFormat="1" ht="21" x14ac:dyDescent="0.25">
      <c r="A796" s="170"/>
      <c r="B796" s="178"/>
      <c r="C796" s="175" t="str">
        <f>IF(B796="","",VLOOKUP(B796,MP!$A$3:$G$801,2,FALSE))</f>
        <v/>
      </c>
      <c r="D796" s="176" t="str">
        <f>IF(B796="","",VLOOKUP(B796,MP!$A$3:$G$801,7,FALSE))</f>
        <v/>
      </c>
      <c r="E796" s="180"/>
      <c r="F796" s="181" t="str">
        <f>IF(B796="","",VLOOKUP(B796,MP!$A$3:$G$801,6,FALSE)*E796)</f>
        <v/>
      </c>
      <c r="G796" s="120"/>
      <c r="H796" s="178"/>
      <c r="I796" s="175" t="str">
        <f>IF(H796="","",VLOOKUP(H796,MP!$A$3:$G$801,2,FALSE))</f>
        <v/>
      </c>
      <c r="J796" s="176" t="str">
        <f>IF(H796="","",VLOOKUP(H796,MP!$A$3:$G$801,7,FALSE))</f>
        <v/>
      </c>
      <c r="K796" s="180"/>
      <c r="L796" s="181" t="str">
        <f>IF(H796="","",VLOOKUP(H796,MP!$A$3:$G$801,6,FALSE)*K796)</f>
        <v/>
      </c>
    </row>
    <row r="797" spans="1:12" s="117" customFormat="1" ht="21" x14ac:dyDescent="0.25">
      <c r="A797" s="170"/>
      <c r="B797" s="178"/>
      <c r="C797" s="175" t="str">
        <f>IF(B797="","",VLOOKUP(B797,MP!$A$3:$G$801,2,FALSE))</f>
        <v/>
      </c>
      <c r="D797" s="176" t="str">
        <f>IF(B797="","",VLOOKUP(B797,MP!$A$3:$G$801,7,FALSE))</f>
        <v/>
      </c>
      <c r="E797" s="180"/>
      <c r="F797" s="181" t="str">
        <f>IF(B797="","",VLOOKUP(B797,MP!$A$3:$G$801,6,FALSE)*E797)</f>
        <v/>
      </c>
      <c r="G797" s="120"/>
      <c r="H797" s="178"/>
      <c r="I797" s="175" t="str">
        <f>IF(H797="","",VLOOKUP(H797,MP!$A$3:$G$801,2,FALSE))</f>
        <v/>
      </c>
      <c r="J797" s="176" t="str">
        <f>IF(H797="","",VLOOKUP(H797,MP!$A$3:$G$801,7,FALSE))</f>
        <v/>
      </c>
      <c r="K797" s="180"/>
      <c r="L797" s="181" t="str">
        <f>IF(H797="","",VLOOKUP(H797,MP!$A$3:$G$801,6,FALSE)*K797)</f>
        <v/>
      </c>
    </row>
    <row r="798" spans="1:12" s="117" customFormat="1" ht="21" x14ac:dyDescent="0.25">
      <c r="A798" s="170"/>
      <c r="B798" s="178"/>
      <c r="C798" s="175" t="str">
        <f>IF(B798="","",VLOOKUP(B798,MP!$A$3:$G$801,2,FALSE))</f>
        <v/>
      </c>
      <c r="D798" s="176" t="str">
        <f>IF(B798="","",VLOOKUP(B798,MP!$A$3:$G$801,7,FALSE))</f>
        <v/>
      </c>
      <c r="E798" s="180"/>
      <c r="F798" s="181" t="str">
        <f>IF(B798="","",VLOOKUP(B798,MP!$A$3:$G$801,6,FALSE)*E798)</f>
        <v/>
      </c>
      <c r="G798" s="120"/>
      <c r="H798" s="178"/>
      <c r="I798" s="175" t="str">
        <f>IF(H798="","",VLOOKUP(H798,MP!$A$3:$G$801,2,FALSE))</f>
        <v/>
      </c>
      <c r="J798" s="176" t="str">
        <f>IF(H798="","",VLOOKUP(H798,MP!$A$3:$G$801,7,FALSE))</f>
        <v/>
      </c>
      <c r="K798" s="180"/>
      <c r="L798" s="181" t="str">
        <f>IF(H798="","",VLOOKUP(H798,MP!$A$3:$G$801,6,FALSE)*K798)</f>
        <v/>
      </c>
    </row>
    <row r="799" spans="1:12" s="117" customFormat="1" ht="21" x14ac:dyDescent="0.25">
      <c r="A799" s="170"/>
      <c r="B799" s="178"/>
      <c r="C799" s="175" t="str">
        <f>IF(B799="","",VLOOKUP(B799,MP!$A$3:$G$801,2,FALSE))</f>
        <v/>
      </c>
      <c r="D799" s="176" t="str">
        <f>IF(B799="","",VLOOKUP(B799,MP!$A$3:$G$801,7,FALSE))</f>
        <v/>
      </c>
      <c r="E799" s="180"/>
      <c r="F799" s="181" t="str">
        <f>IF(B799="","",VLOOKUP(B799,MP!$A$3:$G$801,6,FALSE)*E799)</f>
        <v/>
      </c>
      <c r="G799" s="120"/>
      <c r="H799" s="178"/>
      <c r="I799" s="175" t="str">
        <f>IF(H799="","",VLOOKUP(H799,MP!$A$3:$G$801,2,FALSE))</f>
        <v/>
      </c>
      <c r="J799" s="176" t="str">
        <f>IF(H799="","",VLOOKUP(H799,MP!$A$3:$G$801,7,FALSE))</f>
        <v/>
      </c>
      <c r="K799" s="180"/>
      <c r="L799" s="181" t="str">
        <f>IF(H799="","",VLOOKUP(H799,MP!$A$3:$G$801,6,FALSE)*K799)</f>
        <v/>
      </c>
    </row>
    <row r="800" spans="1:12" s="117" customFormat="1" ht="21" x14ac:dyDescent="0.25">
      <c r="A800" s="170"/>
      <c r="B800" s="178"/>
      <c r="C800" s="175" t="str">
        <f>IF(B800="","",VLOOKUP(B800,MP!$A$3:$G$801,2,FALSE))</f>
        <v/>
      </c>
      <c r="D800" s="176" t="str">
        <f>IF(B800="","",VLOOKUP(B800,MP!$A$3:$G$801,7,FALSE))</f>
        <v/>
      </c>
      <c r="E800" s="180"/>
      <c r="F800" s="181" t="str">
        <f>IF(B800="","",VLOOKUP(B800,MP!$A$3:$G$801,6,FALSE)*E800)</f>
        <v/>
      </c>
      <c r="G800" s="120"/>
      <c r="H800" s="178"/>
      <c r="I800" s="175" t="str">
        <f>IF(H800="","",VLOOKUP(H800,MP!$A$3:$G$801,2,FALSE))</f>
        <v/>
      </c>
      <c r="J800" s="176" t="str">
        <f>IF(H800="","",VLOOKUP(H800,MP!$A$3:$G$801,7,FALSE))</f>
        <v/>
      </c>
      <c r="K800" s="180"/>
      <c r="L800" s="181" t="str">
        <f>IF(H800="","",VLOOKUP(H800,MP!$A$3:$G$801,6,FALSE)*K800)</f>
        <v/>
      </c>
    </row>
    <row r="801" spans="1:12" s="117" customFormat="1" ht="21" x14ac:dyDescent="0.25">
      <c r="A801" s="170"/>
      <c r="B801" s="178"/>
      <c r="C801" s="175" t="str">
        <f>IF(B801="","",VLOOKUP(B801,MP!$A$3:$G$801,2,FALSE))</f>
        <v/>
      </c>
      <c r="D801" s="176" t="str">
        <f>IF(B801="","",VLOOKUP(B801,MP!$A$3:$G$801,7,FALSE))</f>
        <v/>
      </c>
      <c r="E801" s="180"/>
      <c r="F801" s="181" t="str">
        <f>IF(B801="","",VLOOKUP(B801,MP!$A$3:$G$801,6,FALSE)*E801)</f>
        <v/>
      </c>
      <c r="G801" s="120"/>
      <c r="H801" s="178"/>
      <c r="I801" s="175" t="str">
        <f>IF(H801="","",VLOOKUP(H801,MP!$A$3:$G$801,2,FALSE))</f>
        <v/>
      </c>
      <c r="J801" s="176" t="str">
        <f>IF(H801="","",VLOOKUP(H801,MP!$A$3:$G$801,7,FALSE))</f>
        <v/>
      </c>
      <c r="K801" s="180"/>
      <c r="L801" s="181" t="str">
        <f>IF(H801="","",VLOOKUP(H801,MP!$A$3:$G$801,6,FALSE)*K801)</f>
        <v/>
      </c>
    </row>
    <row r="802" spans="1:12" s="117" customFormat="1" ht="21" x14ac:dyDescent="0.25">
      <c r="A802" s="170"/>
      <c r="B802" s="179"/>
      <c r="C802" s="175" t="str">
        <f>IF(B802="","",VLOOKUP(B802,MP!$A$3:$G$801,2,FALSE))</f>
        <v/>
      </c>
      <c r="D802" s="176" t="str">
        <f>IF(B802="","",VLOOKUP(B802,MP!$A$3:$G$801,7,FALSE))</f>
        <v/>
      </c>
      <c r="E802" s="180"/>
      <c r="F802" s="181" t="str">
        <f>IF(B802="","",VLOOKUP(B802,MP!$A$3:$G$801,6,FALSE)*E802)</f>
        <v/>
      </c>
      <c r="G802" s="120"/>
      <c r="H802" s="179"/>
      <c r="I802" s="175" t="str">
        <f>IF(H802="","",VLOOKUP(H802,MP!$A$3:$G$801,2,FALSE))</f>
        <v/>
      </c>
      <c r="J802" s="176" t="str">
        <f>IF(H802="","",VLOOKUP(H802,MP!$A$3:$G$801,7,FALSE))</f>
        <v/>
      </c>
      <c r="K802" s="180"/>
      <c r="L802" s="181" t="str">
        <f>IF(H802="","",VLOOKUP(H802,MP!$A$3:$G$801,6,FALSE)*K802)</f>
        <v/>
      </c>
    </row>
    <row r="803" spans="1:12" s="117" customFormat="1" ht="21" x14ac:dyDescent="0.25">
      <c r="A803" s="170"/>
      <c r="B803" s="179"/>
      <c r="C803" s="175" t="str">
        <f>IF(B803="","",VLOOKUP(B803,MP!$A$3:$G$801,2,FALSE))</f>
        <v/>
      </c>
      <c r="D803" s="176" t="str">
        <f>IF(B803="","",VLOOKUP(B803,MP!$A$3:$G$801,7,FALSE))</f>
        <v/>
      </c>
      <c r="E803" s="180"/>
      <c r="F803" s="181" t="str">
        <f>IF(B803="","",VLOOKUP(B803,MP!$A$3:$G$801,6,FALSE)*E803)</f>
        <v/>
      </c>
      <c r="G803" s="120"/>
      <c r="H803" s="179"/>
      <c r="I803" s="175" t="str">
        <f>IF(H803="","",VLOOKUP(H803,MP!$A$3:$G$801,2,FALSE))</f>
        <v/>
      </c>
      <c r="J803" s="176" t="str">
        <f>IF(H803="","",VLOOKUP(H803,MP!$A$3:$G$801,7,FALSE))</f>
        <v/>
      </c>
      <c r="K803" s="180"/>
      <c r="L803" s="181" t="str">
        <f>IF(H803="","",VLOOKUP(H803,MP!$A$3:$G$801,6,FALSE)*K803)</f>
        <v/>
      </c>
    </row>
    <row r="804" spans="1:12" s="117" customFormat="1" ht="21" x14ac:dyDescent="0.25">
      <c r="A804" s="170"/>
      <c r="B804" s="179"/>
      <c r="C804" s="175" t="str">
        <f>IF(B804="","",VLOOKUP(B804,MP!$A$3:$G$801,2,FALSE))</f>
        <v/>
      </c>
      <c r="D804" s="176" t="str">
        <f>IF(B804="","",VLOOKUP(B804,MP!$A$3:$G$801,7,FALSE))</f>
        <v/>
      </c>
      <c r="E804" s="180"/>
      <c r="F804" s="181" t="str">
        <f>IF(B804="","",VLOOKUP(B804,MP!$A$3:$G$801,6,FALSE)*E804)</f>
        <v/>
      </c>
      <c r="G804" s="120"/>
      <c r="H804" s="179"/>
      <c r="I804" s="175" t="str">
        <f>IF(H804="","",VLOOKUP(H804,MP!$A$3:$G$801,2,FALSE))</f>
        <v/>
      </c>
      <c r="J804" s="176" t="str">
        <f>IF(H804="","",VLOOKUP(H804,MP!$A$3:$G$801,7,FALSE))</f>
        <v/>
      </c>
      <c r="K804" s="180"/>
      <c r="L804" s="181" t="str">
        <f>IF(H804="","",VLOOKUP(H804,MP!$A$3:$G$801,6,FALSE)*K804)</f>
        <v/>
      </c>
    </row>
    <row r="805" spans="1:12" s="117" customFormat="1" ht="21" x14ac:dyDescent="0.25">
      <c r="A805" s="170"/>
      <c r="B805" s="179"/>
      <c r="C805" s="175" t="str">
        <f>IF(B805="","",VLOOKUP(B805,MP!$A$3:$G$801,2,FALSE))</f>
        <v/>
      </c>
      <c r="D805" s="176" t="str">
        <f>IF(B805="","",VLOOKUP(B805,MP!$A$3:$G$801,7,FALSE))</f>
        <v/>
      </c>
      <c r="E805" s="180"/>
      <c r="F805" s="181" t="str">
        <f>IF(B805="","",VLOOKUP(B805,MP!$A$3:$G$801,6,FALSE)*E805)</f>
        <v/>
      </c>
      <c r="G805" s="120"/>
      <c r="H805" s="179"/>
      <c r="I805" s="175" t="str">
        <f>IF(H805="","",VLOOKUP(H805,MP!$A$3:$G$801,2,FALSE))</f>
        <v/>
      </c>
      <c r="J805" s="176" t="str">
        <f>IF(H805="","",VLOOKUP(H805,MP!$A$3:$G$801,7,FALSE))</f>
        <v/>
      </c>
      <c r="K805" s="180"/>
      <c r="L805" s="181" t="str">
        <f>IF(H805="","",VLOOKUP(H805,MP!$A$3:$G$801,6,FALSE)*K805)</f>
        <v/>
      </c>
    </row>
    <row r="806" spans="1:12" s="117" customFormat="1" ht="21" x14ac:dyDescent="0.3">
      <c r="A806" s="170"/>
      <c r="B806" s="321" t="s">
        <v>58</v>
      </c>
      <c r="C806" s="322"/>
      <c r="D806" s="322"/>
      <c r="E806" s="323"/>
      <c r="F806" s="183">
        <f>SUM(F791:F805)</f>
        <v>0</v>
      </c>
      <c r="G806" s="120"/>
      <c r="H806" s="321" t="s">
        <v>58</v>
      </c>
      <c r="I806" s="322"/>
      <c r="J806" s="322"/>
      <c r="K806" s="323"/>
      <c r="L806" s="183">
        <f>SUM(L791:L805)</f>
        <v>0</v>
      </c>
    </row>
    <row r="807" spans="1:12" s="117" customFormat="1" ht="21" x14ac:dyDescent="0.25">
      <c r="A807" s="170"/>
      <c r="B807" s="172" t="s">
        <v>64</v>
      </c>
      <c r="C807" s="173" t="s">
        <v>149</v>
      </c>
      <c r="D807" s="173" t="s">
        <v>89</v>
      </c>
      <c r="E807" s="173" t="s">
        <v>150</v>
      </c>
      <c r="F807" s="174" t="s">
        <v>56</v>
      </c>
      <c r="G807" s="120"/>
      <c r="H807" s="172" t="s">
        <v>64</v>
      </c>
      <c r="I807" s="173" t="s">
        <v>149</v>
      </c>
      <c r="J807" s="173" t="s">
        <v>89</v>
      </c>
      <c r="K807" s="173" t="s">
        <v>150</v>
      </c>
      <c r="L807" s="174" t="s">
        <v>56</v>
      </c>
    </row>
    <row r="808" spans="1:12" s="117" customFormat="1" ht="21" x14ac:dyDescent="0.25">
      <c r="A808" s="170"/>
      <c r="B808" s="179"/>
      <c r="C808" s="175" t="str">
        <f>IF(B808="","",VLOOKUP(B808,EQUIPAMENTOS!$B$11:$G$98,2,FALSE))</f>
        <v/>
      </c>
      <c r="D808" s="182" t="str">
        <f>IF(B808="","",VLOOKUP(B808,EQUIPAMENTOS!$B$11:$G$98,6,FALSE))</f>
        <v/>
      </c>
      <c r="E808" s="180"/>
      <c r="F808" s="181" t="str">
        <f>IF(B808="","",VLOOKUP(B808,EQUIPAMENTOS!$B$11:$G$98,6,FALSE)*E808)</f>
        <v/>
      </c>
      <c r="G808" s="120"/>
      <c r="H808" s="179"/>
      <c r="I808" s="175" t="str">
        <f>IF(H808="","",VLOOKUP(H808,EQUIPAMENTOS!$B$11:$G$98,2,FALSE))</f>
        <v/>
      </c>
      <c r="J808" s="182" t="str">
        <f>IF(H808="","",VLOOKUP(H808,EQUIPAMENTOS!$B$11:$G$98,6,FALSE))</f>
        <v/>
      </c>
      <c r="K808" s="180"/>
      <c r="L808" s="181" t="str">
        <f>IF(H808="","",VLOOKUP(H808,EQUIPAMENTOS!$B$11:$G$98,6,FALSE)*K808)</f>
        <v/>
      </c>
    </row>
    <row r="809" spans="1:12" s="117" customFormat="1" ht="21" x14ac:dyDescent="0.25">
      <c r="A809" s="170"/>
      <c r="B809" s="179"/>
      <c r="C809" s="175" t="str">
        <f>IF(B809="","",VLOOKUP(B809,EQUIPAMENTOS!$B$11:$G$98,2,FALSE))</f>
        <v/>
      </c>
      <c r="D809" s="182" t="str">
        <f>IF(B809="","",VLOOKUP(B809,EQUIPAMENTOS!$B$11:$G$98,6,FALSE))</f>
        <v/>
      </c>
      <c r="E809" s="180"/>
      <c r="F809" s="181" t="str">
        <f>IF(B809="","",VLOOKUP(B809,EQUIPAMENTOS!$B$11:$G$98,6,FALSE)*E809)</f>
        <v/>
      </c>
      <c r="G809" s="120"/>
      <c r="H809" s="179"/>
      <c r="I809" s="175" t="str">
        <f>IF(H809="","",VLOOKUP(H809,EQUIPAMENTOS!$B$11:$G$98,2,FALSE))</f>
        <v/>
      </c>
      <c r="J809" s="182" t="str">
        <f>IF(H809="","",VLOOKUP(H809,EQUIPAMENTOS!$B$11:$G$98,6,FALSE))</f>
        <v/>
      </c>
      <c r="K809" s="180"/>
      <c r="L809" s="181" t="str">
        <f>IF(H809="","",VLOOKUP(H809,EQUIPAMENTOS!$B$11:$G$98,6,FALSE)*K809)</f>
        <v/>
      </c>
    </row>
    <row r="810" spans="1:12" s="117" customFormat="1" ht="21" x14ac:dyDescent="0.25">
      <c r="A810" s="170"/>
      <c r="B810" s="179"/>
      <c r="C810" s="175" t="str">
        <f>IF(B810="","",VLOOKUP(B810,EQUIPAMENTOS!$B$11:$G$98,2,FALSE))</f>
        <v/>
      </c>
      <c r="D810" s="182" t="str">
        <f>IF(B810="","",VLOOKUP(B810,EQUIPAMENTOS!$B$11:$G$98,6,FALSE))</f>
        <v/>
      </c>
      <c r="E810" s="180"/>
      <c r="F810" s="181" t="str">
        <f>IF(B810="","",VLOOKUP(B810,EQUIPAMENTOS!$B$11:$G$98,6,FALSE)*E810)</f>
        <v/>
      </c>
      <c r="G810" s="120"/>
      <c r="H810" s="179"/>
      <c r="I810" s="175" t="str">
        <f>IF(H810="","",VLOOKUP(H810,EQUIPAMENTOS!$B$11:$G$98,2,FALSE))</f>
        <v/>
      </c>
      <c r="J810" s="182" t="str">
        <f>IF(H810="","",VLOOKUP(H810,EQUIPAMENTOS!$B$11:$G$98,6,FALSE))</f>
        <v/>
      </c>
      <c r="K810" s="180"/>
      <c r="L810" s="181" t="str">
        <f>IF(H810="","",VLOOKUP(H810,EQUIPAMENTOS!$B$11:$G$98,6,FALSE)*K810)</f>
        <v/>
      </c>
    </row>
    <row r="811" spans="1:12" s="117" customFormat="1" ht="21" x14ac:dyDescent="0.25">
      <c r="A811" s="170"/>
      <c r="B811" s="179"/>
      <c r="C811" s="175" t="str">
        <f>IF(B811="","",VLOOKUP(B811,EQUIPAMENTOS!$B$11:$G$98,2,FALSE))</f>
        <v/>
      </c>
      <c r="D811" s="182" t="str">
        <f>IF(B811="","",VLOOKUP(B811,EQUIPAMENTOS!$B$11:$G$98,6,FALSE))</f>
        <v/>
      </c>
      <c r="E811" s="180"/>
      <c r="F811" s="181" t="str">
        <f>IF(B811="","",VLOOKUP(B811,EQUIPAMENTOS!$B$11:$G$98,6,FALSE)*E811)</f>
        <v/>
      </c>
      <c r="G811" s="120"/>
      <c r="H811" s="179"/>
      <c r="I811" s="175" t="str">
        <f>IF(H811="","",VLOOKUP(H811,EQUIPAMENTOS!$B$11:$G$98,2,FALSE))</f>
        <v/>
      </c>
      <c r="J811" s="182" t="str">
        <f>IF(H811="","",VLOOKUP(H811,EQUIPAMENTOS!$B$11:$G$98,6,FALSE))</f>
        <v/>
      </c>
      <c r="K811" s="180"/>
      <c r="L811" s="181" t="str">
        <f>IF(H811="","",VLOOKUP(H811,EQUIPAMENTOS!$B$11:$G$98,6,FALSE)*K811)</f>
        <v/>
      </c>
    </row>
    <row r="812" spans="1:12" s="117" customFormat="1" ht="21" x14ac:dyDescent="0.25">
      <c r="A812" s="170"/>
      <c r="B812" s="179"/>
      <c r="C812" s="175" t="str">
        <f>IF(B812="","",VLOOKUP(B812,EQUIPAMENTOS!$B$11:$G$98,2,FALSE))</f>
        <v/>
      </c>
      <c r="D812" s="182" t="str">
        <f>IF(B812="","",VLOOKUP(B812,EQUIPAMENTOS!$B$11:$G$98,6,FALSE))</f>
        <v/>
      </c>
      <c r="E812" s="180"/>
      <c r="F812" s="181" t="str">
        <f>IF(B812="","",VLOOKUP(B812,EQUIPAMENTOS!$B$11:$G$98,6,FALSE)*E812)</f>
        <v/>
      </c>
      <c r="G812" s="120"/>
      <c r="H812" s="179"/>
      <c r="I812" s="175" t="str">
        <f>IF(H812="","",VLOOKUP(H812,EQUIPAMENTOS!$B$11:$G$98,2,FALSE))</f>
        <v/>
      </c>
      <c r="J812" s="182" t="str">
        <f>IF(H812="","",VLOOKUP(H812,EQUIPAMENTOS!$B$11:$G$98,6,FALSE))</f>
        <v/>
      </c>
      <c r="K812" s="180"/>
      <c r="L812" s="181" t="str">
        <f>IF(H812="","",VLOOKUP(H812,EQUIPAMENTOS!$B$11:$G$98,6,FALSE)*K812)</f>
        <v/>
      </c>
    </row>
    <row r="813" spans="1:12" s="117" customFormat="1" ht="21" x14ac:dyDescent="0.25">
      <c r="A813" s="170"/>
      <c r="B813" s="179"/>
      <c r="C813" s="175" t="str">
        <f>IF(B813="","",VLOOKUP(B813,EQUIPAMENTOS!$B$11:$G$98,2,FALSE))</f>
        <v/>
      </c>
      <c r="D813" s="182" t="str">
        <f>IF(B813="","",VLOOKUP(B813,EQUIPAMENTOS!$B$11:$G$98,6,FALSE))</f>
        <v/>
      </c>
      <c r="E813" s="180"/>
      <c r="F813" s="181" t="str">
        <f>IF(B813="","",VLOOKUP(B813,EQUIPAMENTOS!$B$11:$G$98,6,FALSE)*E813)</f>
        <v/>
      </c>
      <c r="G813" s="120"/>
      <c r="H813" s="179"/>
      <c r="I813" s="175" t="str">
        <f>IF(H813="","",VLOOKUP(H813,EQUIPAMENTOS!$B$11:$G$98,2,FALSE))</f>
        <v/>
      </c>
      <c r="J813" s="182" t="str">
        <f>IF(H813="","",VLOOKUP(H813,EQUIPAMENTOS!$B$11:$G$98,6,FALSE))</f>
        <v/>
      </c>
      <c r="K813" s="180"/>
      <c r="L813" s="181" t="str">
        <f>IF(H813="","",VLOOKUP(H813,EQUIPAMENTOS!$B$11:$G$98,6,FALSE)*K813)</f>
        <v/>
      </c>
    </row>
    <row r="814" spans="1:12" s="117" customFormat="1" ht="21" x14ac:dyDescent="0.25">
      <c r="A814" s="170"/>
      <c r="B814" s="179"/>
      <c r="C814" s="175" t="str">
        <f>IF(B814="","",VLOOKUP(B814,EQUIPAMENTOS!$B$11:$G$98,2,FALSE))</f>
        <v/>
      </c>
      <c r="D814" s="182" t="str">
        <f>IF(B814="","",VLOOKUP(B814,EQUIPAMENTOS!$B$11:$G$98,6,FALSE))</f>
        <v/>
      </c>
      <c r="E814" s="180"/>
      <c r="F814" s="181" t="str">
        <f>IF(B814="","",VLOOKUP(B814,EQUIPAMENTOS!$B$11:$G$98,6,FALSE)*E814)</f>
        <v/>
      </c>
      <c r="G814" s="120"/>
      <c r="H814" s="179"/>
      <c r="I814" s="175" t="str">
        <f>IF(H814="","",VLOOKUP(H814,EQUIPAMENTOS!$B$11:$G$98,2,FALSE))</f>
        <v/>
      </c>
      <c r="J814" s="182" t="str">
        <f>IF(H814="","",VLOOKUP(H814,EQUIPAMENTOS!$B$11:$G$98,6,FALSE))</f>
        <v/>
      </c>
      <c r="K814" s="180"/>
      <c r="L814" s="181" t="str">
        <f>IF(H814="","",VLOOKUP(H814,EQUIPAMENTOS!$B$11:$G$98,6,FALSE)*K814)</f>
        <v/>
      </c>
    </row>
    <row r="815" spans="1:12" s="117" customFormat="1" ht="21" x14ac:dyDescent="0.3">
      <c r="A815" s="170"/>
      <c r="B815" s="321" t="s">
        <v>80</v>
      </c>
      <c r="C815" s="322"/>
      <c r="D815" s="322"/>
      <c r="E815" s="323"/>
      <c r="F815" s="118">
        <f>SUM(F808:F814)</f>
        <v>0</v>
      </c>
      <c r="G815" s="120"/>
      <c r="H815" s="321" t="s">
        <v>80</v>
      </c>
      <c r="I815" s="322"/>
      <c r="J815" s="322"/>
      <c r="K815" s="323"/>
      <c r="L815" s="118">
        <f>SUM(L808:L814)</f>
        <v>0</v>
      </c>
    </row>
    <row r="816" spans="1:12" s="117" customFormat="1" ht="21.75" thickBot="1" x14ac:dyDescent="0.35">
      <c r="A816" s="170"/>
      <c r="B816" s="318" t="s">
        <v>57</v>
      </c>
      <c r="C816" s="319"/>
      <c r="D816" s="319"/>
      <c r="E816" s="320"/>
      <c r="F816" s="119">
        <f>+F806+F815</f>
        <v>0</v>
      </c>
      <c r="G816" s="120"/>
      <c r="H816" s="318" t="s">
        <v>57</v>
      </c>
      <c r="I816" s="319"/>
      <c r="J816" s="319"/>
      <c r="K816" s="320"/>
      <c r="L816" s="119">
        <f>+L806+L815</f>
        <v>0</v>
      </c>
    </row>
    <row r="817" spans="1:12" s="117" customFormat="1" ht="21" x14ac:dyDescent="0.25">
      <c r="A817" s="170"/>
      <c r="G817" s="120"/>
    </row>
    <row r="818" spans="1:12" s="117" customFormat="1" ht="21.75" thickBot="1" x14ac:dyDescent="0.3">
      <c r="A818" s="170"/>
      <c r="G818" s="120"/>
    </row>
    <row r="819" spans="1:12" s="117" customFormat="1" ht="21.75" thickBot="1" x14ac:dyDescent="0.3">
      <c r="A819" s="170">
        <v>38</v>
      </c>
      <c r="B819" s="324" t="s">
        <v>118</v>
      </c>
      <c r="C819" s="325"/>
      <c r="D819" s="325"/>
      <c r="E819" s="325"/>
      <c r="F819" s="326"/>
      <c r="G819" s="120"/>
      <c r="H819" s="324" t="s">
        <v>118</v>
      </c>
      <c r="I819" s="325"/>
      <c r="J819" s="325"/>
      <c r="K819" s="325"/>
      <c r="L819" s="326"/>
    </row>
    <row r="820" spans="1:12" s="117" customFormat="1" ht="21" x14ac:dyDescent="0.25">
      <c r="A820" s="170"/>
      <c r="B820" s="172" t="s">
        <v>64</v>
      </c>
      <c r="C820" s="173" t="s">
        <v>148</v>
      </c>
      <c r="D820" s="172" t="s">
        <v>49</v>
      </c>
      <c r="E820" s="172" t="s">
        <v>53</v>
      </c>
      <c r="F820" s="174" t="s">
        <v>56</v>
      </c>
      <c r="G820" s="120"/>
      <c r="H820" s="172" t="s">
        <v>64</v>
      </c>
      <c r="I820" s="173" t="s">
        <v>148</v>
      </c>
      <c r="J820" s="172" t="s">
        <v>49</v>
      </c>
      <c r="K820" s="172" t="s">
        <v>53</v>
      </c>
      <c r="L820" s="174" t="s">
        <v>56</v>
      </c>
    </row>
    <row r="821" spans="1:12" s="117" customFormat="1" ht="21" x14ac:dyDescent="0.25">
      <c r="A821" s="170"/>
      <c r="B821" s="177"/>
      <c r="C821" s="175" t="str">
        <f>IF(B821="","",VLOOKUP(B821,MP!$A$3:$G$801,2,FALSE))</f>
        <v/>
      </c>
      <c r="D821" s="176" t="str">
        <f>IF(B821="","",VLOOKUP(B821,MP!$A$3:$G$801,7,FALSE))</f>
        <v/>
      </c>
      <c r="E821" s="180"/>
      <c r="F821" s="181" t="str">
        <f>IF(B821="","",VLOOKUP(B821,MP!$A$3:$G$801,6,FALSE)*E821)</f>
        <v/>
      </c>
      <c r="G821" s="120"/>
      <c r="H821" s="177"/>
      <c r="I821" s="175" t="str">
        <f>IF(H821="","",VLOOKUP(H821,MP!$A$3:$G$801,2,FALSE))</f>
        <v/>
      </c>
      <c r="J821" s="176" t="str">
        <f>IF(H821="","",VLOOKUP(H821,MP!$A$3:$G$801,7,FALSE))</f>
        <v/>
      </c>
      <c r="K821" s="180"/>
      <c r="L821" s="181" t="str">
        <f>IF(H821="","",VLOOKUP(H821,MP!$A$3:$G$801,6,FALSE)*K821)</f>
        <v/>
      </c>
    </row>
    <row r="822" spans="1:12" s="117" customFormat="1" ht="21" x14ac:dyDescent="0.25">
      <c r="A822" s="170"/>
      <c r="B822" s="178"/>
      <c r="C822" s="175" t="str">
        <f>IF(B822="","",VLOOKUP(B822,MP!$A$3:$G$801,2,FALSE))</f>
        <v/>
      </c>
      <c r="D822" s="176" t="str">
        <f>IF(B822="","",VLOOKUP(B822,MP!$A$3:$G$801,7,FALSE))</f>
        <v/>
      </c>
      <c r="E822" s="180"/>
      <c r="F822" s="181" t="str">
        <f>IF(B822="","",VLOOKUP(B822,MP!$A$3:$G$801,6,FALSE)*E822)</f>
        <v/>
      </c>
      <c r="G822" s="120"/>
      <c r="H822" s="178"/>
      <c r="I822" s="175" t="str">
        <f>IF(H822="","",VLOOKUP(H822,MP!$A$3:$G$801,2,FALSE))</f>
        <v/>
      </c>
      <c r="J822" s="176" t="str">
        <f>IF(H822="","",VLOOKUP(H822,MP!$A$3:$G$801,7,FALSE))</f>
        <v/>
      </c>
      <c r="K822" s="180"/>
      <c r="L822" s="181" t="str">
        <f>IF(H822="","",VLOOKUP(H822,MP!$A$3:$G$801,6,FALSE)*K822)</f>
        <v/>
      </c>
    </row>
    <row r="823" spans="1:12" s="117" customFormat="1" ht="21" x14ac:dyDescent="0.25">
      <c r="A823" s="170"/>
      <c r="B823" s="178"/>
      <c r="C823" s="175" t="str">
        <f>IF(B823="","",VLOOKUP(B823,MP!$A$3:$G$801,2,FALSE))</f>
        <v/>
      </c>
      <c r="D823" s="176" t="str">
        <f>IF(B823="","",VLOOKUP(B823,MP!$A$3:$G$801,7,FALSE))</f>
        <v/>
      </c>
      <c r="E823" s="180"/>
      <c r="F823" s="181" t="str">
        <f>IF(B823="","",VLOOKUP(B823,MP!$A$3:$G$801,6,FALSE)*E823)</f>
        <v/>
      </c>
      <c r="G823" s="120"/>
      <c r="H823" s="178"/>
      <c r="I823" s="175" t="str">
        <f>IF(H823="","",VLOOKUP(H823,MP!$A$3:$G$801,2,FALSE))</f>
        <v/>
      </c>
      <c r="J823" s="176" t="str">
        <f>IF(H823="","",VLOOKUP(H823,MP!$A$3:$G$801,7,FALSE))</f>
        <v/>
      </c>
      <c r="K823" s="180"/>
      <c r="L823" s="181" t="str">
        <f>IF(H823="","",VLOOKUP(H823,MP!$A$3:$G$801,6,FALSE)*K823)</f>
        <v/>
      </c>
    </row>
    <row r="824" spans="1:12" s="117" customFormat="1" ht="21" x14ac:dyDescent="0.25">
      <c r="A824" s="170"/>
      <c r="B824" s="178"/>
      <c r="C824" s="175" t="str">
        <f>IF(B824="","",VLOOKUP(B824,MP!$A$3:$G$801,2,FALSE))</f>
        <v/>
      </c>
      <c r="D824" s="176" t="str">
        <f>IF(B824="","",VLOOKUP(B824,MP!$A$3:$G$801,7,FALSE))</f>
        <v/>
      </c>
      <c r="E824" s="180"/>
      <c r="F824" s="181" t="str">
        <f>IF(B824="","",VLOOKUP(B824,MP!$A$3:$G$801,6,FALSE)*E824)</f>
        <v/>
      </c>
      <c r="G824" s="120"/>
      <c r="H824" s="178"/>
      <c r="I824" s="175" t="str">
        <f>IF(H824="","",VLOOKUP(H824,MP!$A$3:$G$801,2,FALSE))</f>
        <v/>
      </c>
      <c r="J824" s="176" t="str">
        <f>IF(H824="","",VLOOKUP(H824,MP!$A$3:$G$801,7,FALSE))</f>
        <v/>
      </c>
      <c r="K824" s="180"/>
      <c r="L824" s="181" t="str">
        <f>IF(H824="","",VLOOKUP(H824,MP!$A$3:$G$801,6,FALSE)*K824)</f>
        <v/>
      </c>
    </row>
    <row r="825" spans="1:12" s="117" customFormat="1" ht="21" x14ac:dyDescent="0.25">
      <c r="A825" s="170"/>
      <c r="B825" s="178"/>
      <c r="C825" s="175" t="str">
        <f>IF(B825="","",VLOOKUP(B825,MP!$A$3:$G$801,2,FALSE))</f>
        <v/>
      </c>
      <c r="D825" s="176" t="str">
        <f>IF(B825="","",VLOOKUP(B825,MP!$A$3:$G$801,7,FALSE))</f>
        <v/>
      </c>
      <c r="E825" s="180"/>
      <c r="F825" s="181" t="str">
        <f>IF(B825="","",VLOOKUP(B825,MP!$A$3:$G$801,6,FALSE)*E825)</f>
        <v/>
      </c>
      <c r="G825" s="120"/>
      <c r="H825" s="178"/>
      <c r="I825" s="175" t="str">
        <f>IF(H825="","",VLOOKUP(H825,MP!$A$3:$G$801,2,FALSE))</f>
        <v/>
      </c>
      <c r="J825" s="176" t="str">
        <f>IF(H825="","",VLOOKUP(H825,MP!$A$3:$G$801,7,FALSE))</f>
        <v/>
      </c>
      <c r="K825" s="180"/>
      <c r="L825" s="181" t="str">
        <f>IF(H825="","",VLOOKUP(H825,MP!$A$3:$G$801,6,FALSE)*K825)</f>
        <v/>
      </c>
    </row>
    <row r="826" spans="1:12" s="117" customFormat="1" ht="21" x14ac:dyDescent="0.25">
      <c r="A826" s="170"/>
      <c r="B826" s="178"/>
      <c r="C826" s="175" t="str">
        <f>IF(B826="","",VLOOKUP(B826,MP!$A$3:$G$801,2,FALSE))</f>
        <v/>
      </c>
      <c r="D826" s="176" t="str">
        <f>IF(B826="","",VLOOKUP(B826,MP!$A$3:$G$801,7,FALSE))</f>
        <v/>
      </c>
      <c r="E826" s="180"/>
      <c r="F826" s="181" t="str">
        <f>IF(B826="","",VLOOKUP(B826,MP!$A$3:$G$801,6,FALSE)*E826)</f>
        <v/>
      </c>
      <c r="G826" s="120"/>
      <c r="H826" s="178"/>
      <c r="I826" s="175" t="str">
        <f>IF(H826="","",VLOOKUP(H826,MP!$A$3:$G$801,2,FALSE))</f>
        <v/>
      </c>
      <c r="J826" s="176" t="str">
        <f>IF(H826="","",VLOOKUP(H826,MP!$A$3:$G$801,7,FALSE))</f>
        <v/>
      </c>
      <c r="K826" s="180"/>
      <c r="L826" s="181" t="str">
        <f>IF(H826="","",VLOOKUP(H826,MP!$A$3:$G$801,6,FALSE)*K826)</f>
        <v/>
      </c>
    </row>
    <row r="827" spans="1:12" s="117" customFormat="1" ht="21" x14ac:dyDescent="0.25">
      <c r="A827" s="170"/>
      <c r="B827" s="178"/>
      <c r="C827" s="175" t="str">
        <f>IF(B827="","",VLOOKUP(B827,MP!$A$3:$G$801,2,FALSE))</f>
        <v/>
      </c>
      <c r="D827" s="176" t="str">
        <f>IF(B827="","",VLOOKUP(B827,MP!$A$3:$G$801,7,FALSE))</f>
        <v/>
      </c>
      <c r="E827" s="180"/>
      <c r="F827" s="181" t="str">
        <f>IF(B827="","",VLOOKUP(B827,MP!$A$3:$G$801,6,FALSE)*E827)</f>
        <v/>
      </c>
      <c r="G827" s="120"/>
      <c r="H827" s="178"/>
      <c r="I827" s="175" t="str">
        <f>IF(H827="","",VLOOKUP(H827,MP!$A$3:$G$801,2,FALSE))</f>
        <v/>
      </c>
      <c r="J827" s="176" t="str">
        <f>IF(H827="","",VLOOKUP(H827,MP!$A$3:$G$801,7,FALSE))</f>
        <v/>
      </c>
      <c r="K827" s="180"/>
      <c r="L827" s="181" t="str">
        <f>IF(H827="","",VLOOKUP(H827,MP!$A$3:$G$801,6,FALSE)*K827)</f>
        <v/>
      </c>
    </row>
    <row r="828" spans="1:12" s="117" customFormat="1" ht="21" x14ac:dyDescent="0.25">
      <c r="A828" s="170"/>
      <c r="B828" s="178"/>
      <c r="C828" s="175" t="str">
        <f>IF(B828="","",VLOOKUP(B828,MP!$A$3:$G$801,2,FALSE))</f>
        <v/>
      </c>
      <c r="D828" s="176" t="str">
        <f>IF(B828="","",VLOOKUP(B828,MP!$A$3:$G$801,7,FALSE))</f>
        <v/>
      </c>
      <c r="E828" s="180"/>
      <c r="F828" s="181" t="str">
        <f>IF(B828="","",VLOOKUP(B828,MP!$A$3:$G$801,6,FALSE)*E828)</f>
        <v/>
      </c>
      <c r="G828" s="120"/>
      <c r="H828" s="178"/>
      <c r="I828" s="175" t="str">
        <f>IF(H828="","",VLOOKUP(H828,MP!$A$3:$G$801,2,FALSE))</f>
        <v/>
      </c>
      <c r="J828" s="176" t="str">
        <f>IF(H828="","",VLOOKUP(H828,MP!$A$3:$G$801,7,FALSE))</f>
        <v/>
      </c>
      <c r="K828" s="180"/>
      <c r="L828" s="181" t="str">
        <f>IF(H828="","",VLOOKUP(H828,MP!$A$3:$G$801,6,FALSE)*K828)</f>
        <v/>
      </c>
    </row>
    <row r="829" spans="1:12" s="117" customFormat="1" ht="21" x14ac:dyDescent="0.25">
      <c r="A829" s="170"/>
      <c r="B829" s="178"/>
      <c r="C829" s="175" t="str">
        <f>IF(B829="","",VLOOKUP(B829,MP!$A$3:$G$801,2,FALSE))</f>
        <v/>
      </c>
      <c r="D829" s="176" t="str">
        <f>IF(B829="","",VLOOKUP(B829,MP!$A$3:$G$801,7,FALSE))</f>
        <v/>
      </c>
      <c r="E829" s="180"/>
      <c r="F829" s="181" t="str">
        <f>IF(B829="","",VLOOKUP(B829,MP!$A$3:$G$801,6,FALSE)*E829)</f>
        <v/>
      </c>
      <c r="G829" s="120"/>
      <c r="H829" s="178"/>
      <c r="I829" s="175" t="str">
        <f>IF(H829="","",VLOOKUP(H829,MP!$A$3:$G$801,2,FALSE))</f>
        <v/>
      </c>
      <c r="J829" s="176" t="str">
        <f>IF(H829="","",VLOOKUP(H829,MP!$A$3:$G$801,7,FALSE))</f>
        <v/>
      </c>
      <c r="K829" s="180"/>
      <c r="L829" s="181" t="str">
        <f>IF(H829="","",VLOOKUP(H829,MP!$A$3:$G$801,6,FALSE)*K829)</f>
        <v/>
      </c>
    </row>
    <row r="830" spans="1:12" s="117" customFormat="1" ht="21" x14ac:dyDescent="0.25">
      <c r="A830" s="170"/>
      <c r="B830" s="178"/>
      <c r="C830" s="175" t="str">
        <f>IF(B830="","",VLOOKUP(B830,MP!$A$3:$G$801,2,FALSE))</f>
        <v/>
      </c>
      <c r="D830" s="176" t="str">
        <f>IF(B830="","",VLOOKUP(B830,MP!$A$3:$G$801,7,FALSE))</f>
        <v/>
      </c>
      <c r="E830" s="180"/>
      <c r="F830" s="181" t="str">
        <f>IF(B830="","",VLOOKUP(B830,MP!$A$3:$G$801,6,FALSE)*E830)</f>
        <v/>
      </c>
      <c r="G830" s="120"/>
      <c r="H830" s="178"/>
      <c r="I830" s="175" t="str">
        <f>IF(H830="","",VLOOKUP(H830,MP!$A$3:$G$801,2,FALSE))</f>
        <v/>
      </c>
      <c r="J830" s="176" t="str">
        <f>IF(H830="","",VLOOKUP(H830,MP!$A$3:$G$801,7,FALSE))</f>
        <v/>
      </c>
      <c r="K830" s="180"/>
      <c r="L830" s="181" t="str">
        <f>IF(H830="","",VLOOKUP(H830,MP!$A$3:$G$801,6,FALSE)*K830)</f>
        <v/>
      </c>
    </row>
    <row r="831" spans="1:12" s="117" customFormat="1" ht="21" x14ac:dyDescent="0.25">
      <c r="A831" s="170"/>
      <c r="B831" s="178"/>
      <c r="C831" s="175" t="str">
        <f>IF(B831="","",VLOOKUP(B831,MP!$A$3:$G$801,2,FALSE))</f>
        <v/>
      </c>
      <c r="D831" s="176" t="str">
        <f>IF(B831="","",VLOOKUP(B831,MP!$A$3:$G$801,7,FALSE))</f>
        <v/>
      </c>
      <c r="E831" s="180"/>
      <c r="F831" s="181" t="str">
        <f>IF(B831="","",VLOOKUP(B831,MP!$A$3:$G$801,6,FALSE)*E831)</f>
        <v/>
      </c>
      <c r="G831" s="120"/>
      <c r="H831" s="178"/>
      <c r="I831" s="175" t="str">
        <f>IF(H831="","",VLOOKUP(H831,MP!$A$3:$G$801,2,FALSE))</f>
        <v/>
      </c>
      <c r="J831" s="176" t="str">
        <f>IF(H831="","",VLOOKUP(H831,MP!$A$3:$G$801,7,FALSE))</f>
        <v/>
      </c>
      <c r="K831" s="180"/>
      <c r="L831" s="181" t="str">
        <f>IF(H831="","",VLOOKUP(H831,MP!$A$3:$G$801,6,FALSE)*K831)</f>
        <v/>
      </c>
    </row>
    <row r="832" spans="1:12" s="117" customFormat="1" ht="21" x14ac:dyDescent="0.25">
      <c r="A832" s="170"/>
      <c r="B832" s="179"/>
      <c r="C832" s="175" t="str">
        <f>IF(B832="","",VLOOKUP(B832,MP!$A$3:$G$801,2,FALSE))</f>
        <v/>
      </c>
      <c r="D832" s="176" t="str">
        <f>IF(B832="","",VLOOKUP(B832,MP!$A$3:$G$801,7,FALSE))</f>
        <v/>
      </c>
      <c r="E832" s="180"/>
      <c r="F832" s="181" t="str">
        <f>IF(B832="","",VLOOKUP(B832,MP!$A$3:$G$801,6,FALSE)*E832)</f>
        <v/>
      </c>
      <c r="G832" s="120"/>
      <c r="H832" s="179"/>
      <c r="I832" s="175" t="str">
        <f>IF(H832="","",VLOOKUP(H832,MP!$A$3:$G$801,2,FALSE))</f>
        <v/>
      </c>
      <c r="J832" s="176" t="str">
        <f>IF(H832="","",VLOOKUP(H832,MP!$A$3:$G$801,7,FALSE))</f>
        <v/>
      </c>
      <c r="K832" s="180"/>
      <c r="L832" s="181" t="str">
        <f>IF(H832="","",VLOOKUP(H832,MP!$A$3:$G$801,6,FALSE)*K832)</f>
        <v/>
      </c>
    </row>
    <row r="833" spans="1:12" s="117" customFormat="1" ht="21" x14ac:dyDescent="0.25">
      <c r="A833" s="170"/>
      <c r="B833" s="179"/>
      <c r="C833" s="175" t="str">
        <f>IF(B833="","",VLOOKUP(B833,MP!$A$3:$G$801,2,FALSE))</f>
        <v/>
      </c>
      <c r="D833" s="176" t="str">
        <f>IF(B833="","",VLOOKUP(B833,MP!$A$3:$G$801,7,FALSE))</f>
        <v/>
      </c>
      <c r="E833" s="180"/>
      <c r="F833" s="181" t="str">
        <f>IF(B833="","",VLOOKUP(B833,MP!$A$3:$G$801,6,FALSE)*E833)</f>
        <v/>
      </c>
      <c r="G833" s="120"/>
      <c r="H833" s="179"/>
      <c r="I833" s="175" t="str">
        <f>IF(H833="","",VLOOKUP(H833,MP!$A$3:$G$801,2,FALSE))</f>
        <v/>
      </c>
      <c r="J833" s="176" t="str">
        <f>IF(H833="","",VLOOKUP(H833,MP!$A$3:$G$801,7,FALSE))</f>
        <v/>
      </c>
      <c r="K833" s="180"/>
      <c r="L833" s="181" t="str">
        <f>IF(H833="","",VLOOKUP(H833,MP!$A$3:$G$801,6,FALSE)*K833)</f>
        <v/>
      </c>
    </row>
    <row r="834" spans="1:12" s="117" customFormat="1" ht="21" x14ac:dyDescent="0.25">
      <c r="A834" s="170"/>
      <c r="B834" s="179"/>
      <c r="C834" s="175" t="str">
        <f>IF(B834="","",VLOOKUP(B834,MP!$A$3:$G$801,2,FALSE))</f>
        <v/>
      </c>
      <c r="D834" s="176" t="str">
        <f>IF(B834="","",VLOOKUP(B834,MP!$A$3:$G$801,7,FALSE))</f>
        <v/>
      </c>
      <c r="E834" s="180"/>
      <c r="F834" s="181" t="str">
        <f>IF(B834="","",VLOOKUP(B834,MP!$A$3:$G$801,6,FALSE)*E834)</f>
        <v/>
      </c>
      <c r="G834" s="120"/>
      <c r="H834" s="179"/>
      <c r="I834" s="175" t="str">
        <f>IF(H834="","",VLOOKUP(H834,MP!$A$3:$G$801,2,FALSE))</f>
        <v/>
      </c>
      <c r="J834" s="176" t="str">
        <f>IF(H834="","",VLOOKUP(H834,MP!$A$3:$G$801,7,FALSE))</f>
        <v/>
      </c>
      <c r="K834" s="180"/>
      <c r="L834" s="181" t="str">
        <f>IF(H834="","",VLOOKUP(H834,MP!$A$3:$G$801,6,FALSE)*K834)</f>
        <v/>
      </c>
    </row>
    <row r="835" spans="1:12" s="117" customFormat="1" ht="21" x14ac:dyDescent="0.25">
      <c r="A835" s="170"/>
      <c r="B835" s="179"/>
      <c r="C835" s="175" t="str">
        <f>IF(B835="","",VLOOKUP(B835,MP!$A$3:$G$801,2,FALSE))</f>
        <v/>
      </c>
      <c r="D835" s="176" t="str">
        <f>IF(B835="","",VLOOKUP(B835,MP!$A$3:$G$801,7,FALSE))</f>
        <v/>
      </c>
      <c r="E835" s="180"/>
      <c r="F835" s="181" t="str">
        <f>IF(B835="","",VLOOKUP(B835,MP!$A$3:$G$801,6,FALSE)*E835)</f>
        <v/>
      </c>
      <c r="G835" s="120"/>
      <c r="H835" s="179"/>
      <c r="I835" s="175" t="str">
        <f>IF(H835="","",VLOOKUP(H835,MP!$A$3:$G$801,2,FALSE))</f>
        <v/>
      </c>
      <c r="J835" s="176" t="str">
        <f>IF(H835="","",VLOOKUP(H835,MP!$A$3:$G$801,7,FALSE))</f>
        <v/>
      </c>
      <c r="K835" s="180"/>
      <c r="L835" s="181" t="str">
        <f>IF(H835="","",VLOOKUP(H835,MP!$A$3:$G$801,6,FALSE)*K835)</f>
        <v/>
      </c>
    </row>
    <row r="836" spans="1:12" s="117" customFormat="1" ht="21" x14ac:dyDescent="0.3">
      <c r="A836" s="170"/>
      <c r="B836" s="321" t="s">
        <v>58</v>
      </c>
      <c r="C836" s="322"/>
      <c r="D836" s="322"/>
      <c r="E836" s="323"/>
      <c r="F836" s="183">
        <f>SUM(F821:F835)</f>
        <v>0</v>
      </c>
      <c r="G836" s="120"/>
      <c r="H836" s="321" t="s">
        <v>58</v>
      </c>
      <c r="I836" s="322"/>
      <c r="J836" s="322"/>
      <c r="K836" s="323"/>
      <c r="L836" s="183">
        <f>SUM(L821:L835)</f>
        <v>0</v>
      </c>
    </row>
    <row r="837" spans="1:12" s="117" customFormat="1" ht="21" x14ac:dyDescent="0.25">
      <c r="A837" s="170"/>
      <c r="B837" s="172" t="s">
        <v>64</v>
      </c>
      <c r="C837" s="173" t="s">
        <v>149</v>
      </c>
      <c r="D837" s="173" t="s">
        <v>89</v>
      </c>
      <c r="E837" s="173" t="s">
        <v>150</v>
      </c>
      <c r="F837" s="174" t="s">
        <v>56</v>
      </c>
      <c r="G837" s="120"/>
      <c r="H837" s="172" t="s">
        <v>64</v>
      </c>
      <c r="I837" s="173" t="s">
        <v>149</v>
      </c>
      <c r="J837" s="173" t="s">
        <v>89</v>
      </c>
      <c r="K837" s="173" t="s">
        <v>150</v>
      </c>
      <c r="L837" s="174" t="s">
        <v>56</v>
      </c>
    </row>
    <row r="838" spans="1:12" s="117" customFormat="1" ht="21" x14ac:dyDescent="0.25">
      <c r="A838" s="170"/>
      <c r="B838" s="179"/>
      <c r="C838" s="175" t="str">
        <f>IF(B838="","",VLOOKUP(B838,EQUIPAMENTOS!$B$11:$G$98,2,FALSE))</f>
        <v/>
      </c>
      <c r="D838" s="182" t="str">
        <f>IF(B838="","",VLOOKUP(B838,EQUIPAMENTOS!$B$11:$G$98,6,FALSE))</f>
        <v/>
      </c>
      <c r="E838" s="180"/>
      <c r="F838" s="181" t="str">
        <f>IF(B838="","",VLOOKUP(B838,EQUIPAMENTOS!$B$11:$G$98,6,FALSE)*E838)</f>
        <v/>
      </c>
      <c r="G838" s="120"/>
      <c r="H838" s="179"/>
      <c r="I838" s="175" t="str">
        <f>IF(H838="","",VLOOKUP(H838,EQUIPAMENTOS!$B$11:$G$98,2,FALSE))</f>
        <v/>
      </c>
      <c r="J838" s="182" t="str">
        <f>IF(H838="","",VLOOKUP(H838,EQUIPAMENTOS!$B$11:$G$98,6,FALSE))</f>
        <v/>
      </c>
      <c r="K838" s="180"/>
      <c r="L838" s="181" t="str">
        <f>IF(H838="","",VLOOKUP(H838,EQUIPAMENTOS!$B$11:$G$98,6,FALSE)*K838)</f>
        <v/>
      </c>
    </row>
    <row r="839" spans="1:12" s="117" customFormat="1" ht="21" x14ac:dyDescent="0.25">
      <c r="A839" s="170"/>
      <c r="B839" s="179"/>
      <c r="C839" s="175" t="str">
        <f>IF(B839="","",VLOOKUP(B839,EQUIPAMENTOS!$B$11:$G$98,2,FALSE))</f>
        <v/>
      </c>
      <c r="D839" s="182" t="str">
        <f>IF(B839="","",VLOOKUP(B839,EQUIPAMENTOS!$B$11:$G$98,6,FALSE))</f>
        <v/>
      </c>
      <c r="E839" s="180"/>
      <c r="F839" s="181" t="str">
        <f>IF(B839="","",VLOOKUP(B839,EQUIPAMENTOS!$B$11:$G$98,6,FALSE)*E839)</f>
        <v/>
      </c>
      <c r="G839" s="120"/>
      <c r="H839" s="179"/>
      <c r="I839" s="175" t="str">
        <f>IF(H839="","",VLOOKUP(H839,EQUIPAMENTOS!$B$11:$G$98,2,FALSE))</f>
        <v/>
      </c>
      <c r="J839" s="182" t="str">
        <f>IF(H839="","",VLOOKUP(H839,EQUIPAMENTOS!$B$11:$G$98,6,FALSE))</f>
        <v/>
      </c>
      <c r="K839" s="180"/>
      <c r="L839" s="181" t="str">
        <f>IF(H839="","",VLOOKUP(H839,EQUIPAMENTOS!$B$11:$G$98,6,FALSE)*K839)</f>
        <v/>
      </c>
    </row>
    <row r="840" spans="1:12" s="117" customFormat="1" ht="21" x14ac:dyDescent="0.25">
      <c r="A840" s="170"/>
      <c r="B840" s="179"/>
      <c r="C840" s="175" t="str">
        <f>IF(B840="","",VLOOKUP(B840,EQUIPAMENTOS!$B$11:$G$98,2,FALSE))</f>
        <v/>
      </c>
      <c r="D840" s="182" t="str">
        <f>IF(B840="","",VLOOKUP(B840,EQUIPAMENTOS!$B$11:$G$98,6,FALSE))</f>
        <v/>
      </c>
      <c r="E840" s="180"/>
      <c r="F840" s="181" t="str">
        <f>IF(B840="","",VLOOKUP(B840,EQUIPAMENTOS!$B$11:$G$98,6,FALSE)*E840)</f>
        <v/>
      </c>
      <c r="G840" s="120"/>
      <c r="H840" s="179"/>
      <c r="I840" s="175" t="str">
        <f>IF(H840="","",VLOOKUP(H840,EQUIPAMENTOS!$B$11:$G$98,2,FALSE))</f>
        <v/>
      </c>
      <c r="J840" s="182" t="str">
        <f>IF(H840="","",VLOOKUP(H840,EQUIPAMENTOS!$B$11:$G$98,6,FALSE))</f>
        <v/>
      </c>
      <c r="K840" s="180"/>
      <c r="L840" s="181" t="str">
        <f>IF(H840="","",VLOOKUP(H840,EQUIPAMENTOS!$B$11:$G$98,6,FALSE)*K840)</f>
        <v/>
      </c>
    </row>
    <row r="841" spans="1:12" s="117" customFormat="1" ht="21" x14ac:dyDescent="0.25">
      <c r="A841" s="170"/>
      <c r="B841" s="179"/>
      <c r="C841" s="175" t="str">
        <f>IF(B841="","",VLOOKUP(B841,EQUIPAMENTOS!$B$11:$G$98,2,FALSE))</f>
        <v/>
      </c>
      <c r="D841" s="182" t="str">
        <f>IF(B841="","",VLOOKUP(B841,EQUIPAMENTOS!$B$11:$G$98,6,FALSE))</f>
        <v/>
      </c>
      <c r="E841" s="180"/>
      <c r="F841" s="181" t="str">
        <f>IF(B841="","",VLOOKUP(B841,EQUIPAMENTOS!$B$11:$G$98,6,FALSE)*E841)</f>
        <v/>
      </c>
      <c r="G841" s="120"/>
      <c r="H841" s="179"/>
      <c r="I841" s="175" t="str">
        <f>IF(H841="","",VLOOKUP(H841,EQUIPAMENTOS!$B$11:$G$98,2,FALSE))</f>
        <v/>
      </c>
      <c r="J841" s="182" t="str">
        <f>IF(H841="","",VLOOKUP(H841,EQUIPAMENTOS!$B$11:$G$98,6,FALSE))</f>
        <v/>
      </c>
      <c r="K841" s="180"/>
      <c r="L841" s="181" t="str">
        <f>IF(H841="","",VLOOKUP(H841,EQUIPAMENTOS!$B$11:$G$98,6,FALSE)*K841)</f>
        <v/>
      </c>
    </row>
    <row r="842" spans="1:12" s="117" customFormat="1" ht="21" x14ac:dyDescent="0.25">
      <c r="A842" s="170"/>
      <c r="B842" s="179"/>
      <c r="C842" s="175" t="str">
        <f>IF(B842="","",VLOOKUP(B842,EQUIPAMENTOS!$B$11:$G$98,2,FALSE))</f>
        <v/>
      </c>
      <c r="D842" s="182" t="str">
        <f>IF(B842="","",VLOOKUP(B842,EQUIPAMENTOS!$B$11:$G$98,6,FALSE))</f>
        <v/>
      </c>
      <c r="E842" s="180"/>
      <c r="F842" s="181" t="str">
        <f>IF(B842="","",VLOOKUP(B842,EQUIPAMENTOS!$B$11:$G$98,6,FALSE)*E842)</f>
        <v/>
      </c>
      <c r="G842" s="120"/>
      <c r="H842" s="179"/>
      <c r="I842" s="175" t="str">
        <f>IF(H842="","",VLOOKUP(H842,EQUIPAMENTOS!$B$11:$G$98,2,FALSE))</f>
        <v/>
      </c>
      <c r="J842" s="182" t="str">
        <f>IF(H842="","",VLOOKUP(H842,EQUIPAMENTOS!$B$11:$G$98,6,FALSE))</f>
        <v/>
      </c>
      <c r="K842" s="180"/>
      <c r="L842" s="181" t="str">
        <f>IF(H842="","",VLOOKUP(H842,EQUIPAMENTOS!$B$11:$G$98,6,FALSE)*K842)</f>
        <v/>
      </c>
    </row>
    <row r="843" spans="1:12" s="117" customFormat="1" ht="21" x14ac:dyDescent="0.25">
      <c r="A843" s="170"/>
      <c r="B843" s="179"/>
      <c r="C843" s="175" t="str">
        <f>IF(B843="","",VLOOKUP(B843,EQUIPAMENTOS!$B$11:$G$98,2,FALSE))</f>
        <v/>
      </c>
      <c r="D843" s="182" t="str">
        <f>IF(B843="","",VLOOKUP(B843,EQUIPAMENTOS!$B$11:$G$98,6,FALSE))</f>
        <v/>
      </c>
      <c r="E843" s="180"/>
      <c r="F843" s="181" t="str">
        <f>IF(B843="","",VLOOKUP(B843,EQUIPAMENTOS!$B$11:$G$98,6,FALSE)*E843)</f>
        <v/>
      </c>
      <c r="G843" s="120"/>
      <c r="H843" s="179"/>
      <c r="I843" s="175" t="str">
        <f>IF(H843="","",VLOOKUP(H843,EQUIPAMENTOS!$B$11:$G$98,2,FALSE))</f>
        <v/>
      </c>
      <c r="J843" s="182" t="str">
        <f>IF(H843="","",VLOOKUP(H843,EQUIPAMENTOS!$B$11:$G$98,6,FALSE))</f>
        <v/>
      </c>
      <c r="K843" s="180"/>
      <c r="L843" s="181" t="str">
        <f>IF(H843="","",VLOOKUP(H843,EQUIPAMENTOS!$B$11:$G$98,6,FALSE)*K843)</f>
        <v/>
      </c>
    </row>
    <row r="844" spans="1:12" s="117" customFormat="1" ht="21" x14ac:dyDescent="0.25">
      <c r="A844" s="170"/>
      <c r="B844" s="179"/>
      <c r="C844" s="175" t="str">
        <f>IF(B844="","",VLOOKUP(B844,EQUIPAMENTOS!$B$11:$G$98,2,FALSE))</f>
        <v/>
      </c>
      <c r="D844" s="182" t="str">
        <f>IF(B844="","",VLOOKUP(B844,EQUIPAMENTOS!$B$11:$G$98,6,FALSE))</f>
        <v/>
      </c>
      <c r="E844" s="180"/>
      <c r="F844" s="181" t="str">
        <f>IF(B844="","",VLOOKUP(B844,EQUIPAMENTOS!$B$11:$G$98,6,FALSE)*E844)</f>
        <v/>
      </c>
      <c r="G844" s="120"/>
      <c r="H844" s="179"/>
      <c r="I844" s="175" t="str">
        <f>IF(H844="","",VLOOKUP(H844,EQUIPAMENTOS!$B$11:$G$98,2,FALSE))</f>
        <v/>
      </c>
      <c r="J844" s="182" t="str">
        <f>IF(H844="","",VLOOKUP(H844,EQUIPAMENTOS!$B$11:$G$98,6,FALSE))</f>
        <v/>
      </c>
      <c r="K844" s="180"/>
      <c r="L844" s="181" t="str">
        <f>IF(H844="","",VLOOKUP(H844,EQUIPAMENTOS!$B$11:$G$98,6,FALSE)*K844)</f>
        <v/>
      </c>
    </row>
    <row r="845" spans="1:12" s="117" customFormat="1" ht="21" x14ac:dyDescent="0.3">
      <c r="A845" s="170"/>
      <c r="B845" s="321" t="s">
        <v>80</v>
      </c>
      <c r="C845" s="322"/>
      <c r="D845" s="322"/>
      <c r="E845" s="323"/>
      <c r="F845" s="118">
        <f>SUM(F838:F844)</f>
        <v>0</v>
      </c>
      <c r="G845" s="120"/>
      <c r="H845" s="321" t="s">
        <v>80</v>
      </c>
      <c r="I845" s="322"/>
      <c r="J845" s="322"/>
      <c r="K845" s="323"/>
      <c r="L845" s="118">
        <f>SUM(L838:L844)</f>
        <v>0</v>
      </c>
    </row>
    <row r="846" spans="1:12" s="117" customFormat="1" ht="21.75" thickBot="1" x14ac:dyDescent="0.35">
      <c r="A846" s="170"/>
      <c r="B846" s="318" t="s">
        <v>57</v>
      </c>
      <c r="C846" s="319"/>
      <c r="D846" s="319"/>
      <c r="E846" s="320"/>
      <c r="F846" s="119">
        <f>+F836+F845</f>
        <v>0</v>
      </c>
      <c r="G846" s="120"/>
      <c r="H846" s="318" t="s">
        <v>57</v>
      </c>
      <c r="I846" s="319"/>
      <c r="J846" s="319"/>
      <c r="K846" s="320"/>
      <c r="L846" s="119">
        <f>+L836+L845</f>
        <v>0</v>
      </c>
    </row>
    <row r="847" spans="1:12" s="117" customFormat="1" ht="21" x14ac:dyDescent="0.25">
      <c r="A847" s="170"/>
      <c r="G847" s="120"/>
    </row>
    <row r="848" spans="1:12" s="117" customFormat="1" ht="21.75" thickBot="1" x14ac:dyDescent="0.3">
      <c r="A848" s="170"/>
      <c r="G848" s="120"/>
    </row>
    <row r="849" spans="1:12" s="117" customFormat="1" ht="21.75" thickBot="1" x14ac:dyDescent="0.3">
      <c r="A849" s="170">
        <v>39</v>
      </c>
      <c r="B849" s="324" t="s">
        <v>118</v>
      </c>
      <c r="C849" s="325"/>
      <c r="D849" s="325"/>
      <c r="E849" s="325"/>
      <c r="F849" s="326"/>
      <c r="G849" s="120"/>
      <c r="H849" s="324" t="s">
        <v>118</v>
      </c>
      <c r="I849" s="325"/>
      <c r="J849" s="325"/>
      <c r="K849" s="325"/>
      <c r="L849" s="326"/>
    </row>
    <row r="850" spans="1:12" s="117" customFormat="1" ht="21" x14ac:dyDescent="0.25">
      <c r="A850" s="170"/>
      <c r="B850" s="172" t="s">
        <v>64</v>
      </c>
      <c r="C850" s="173" t="s">
        <v>148</v>
      </c>
      <c r="D850" s="172" t="s">
        <v>49</v>
      </c>
      <c r="E850" s="172" t="s">
        <v>53</v>
      </c>
      <c r="F850" s="174" t="s">
        <v>56</v>
      </c>
      <c r="G850" s="120"/>
      <c r="H850" s="172" t="s">
        <v>64</v>
      </c>
      <c r="I850" s="173" t="s">
        <v>148</v>
      </c>
      <c r="J850" s="172" t="s">
        <v>49</v>
      </c>
      <c r="K850" s="172" t="s">
        <v>53</v>
      </c>
      <c r="L850" s="174" t="s">
        <v>56</v>
      </c>
    </row>
    <row r="851" spans="1:12" s="117" customFormat="1" ht="21" x14ac:dyDescent="0.25">
      <c r="A851" s="170"/>
      <c r="B851" s="177"/>
      <c r="C851" s="175" t="str">
        <f>IF(B851="","",VLOOKUP(B851,MP!$A$3:$G$801,2,FALSE))</f>
        <v/>
      </c>
      <c r="D851" s="176" t="str">
        <f>IF(B851="","",VLOOKUP(B851,MP!$A$3:$G$801,7,FALSE))</f>
        <v/>
      </c>
      <c r="E851" s="180"/>
      <c r="F851" s="181" t="str">
        <f>IF(B851="","",VLOOKUP(B851,MP!$A$3:$G$801,6,FALSE)*E851)</f>
        <v/>
      </c>
      <c r="G851" s="120"/>
      <c r="H851" s="177"/>
      <c r="I851" s="175" t="str">
        <f>IF(H851="","",VLOOKUP(H851,MP!$A$3:$G$801,2,FALSE))</f>
        <v/>
      </c>
      <c r="J851" s="176" t="str">
        <f>IF(H851="","",VLOOKUP(H851,MP!$A$3:$G$801,7,FALSE))</f>
        <v/>
      </c>
      <c r="K851" s="180"/>
      <c r="L851" s="181" t="str">
        <f>IF(H851="","",VLOOKUP(H851,MP!$A$3:$G$801,6,FALSE)*K851)</f>
        <v/>
      </c>
    </row>
    <row r="852" spans="1:12" s="117" customFormat="1" ht="21" x14ac:dyDescent="0.25">
      <c r="A852" s="170"/>
      <c r="B852" s="178"/>
      <c r="C852" s="175" t="str">
        <f>IF(B852="","",VLOOKUP(B852,MP!$A$3:$G$801,2,FALSE))</f>
        <v/>
      </c>
      <c r="D852" s="176" t="str">
        <f>IF(B852="","",VLOOKUP(B852,MP!$A$3:$G$801,7,FALSE))</f>
        <v/>
      </c>
      <c r="E852" s="180"/>
      <c r="F852" s="181" t="str">
        <f>IF(B852="","",VLOOKUP(B852,MP!$A$3:$G$801,6,FALSE)*E852)</f>
        <v/>
      </c>
      <c r="G852" s="120"/>
      <c r="H852" s="178"/>
      <c r="I852" s="175" t="str">
        <f>IF(H852="","",VLOOKUP(H852,MP!$A$3:$G$801,2,FALSE))</f>
        <v/>
      </c>
      <c r="J852" s="176" t="str">
        <f>IF(H852="","",VLOOKUP(H852,MP!$A$3:$G$801,7,FALSE))</f>
        <v/>
      </c>
      <c r="K852" s="180"/>
      <c r="L852" s="181" t="str">
        <f>IF(H852="","",VLOOKUP(H852,MP!$A$3:$G$801,6,FALSE)*K852)</f>
        <v/>
      </c>
    </row>
    <row r="853" spans="1:12" s="117" customFormat="1" ht="21" x14ac:dyDescent="0.25">
      <c r="A853" s="170"/>
      <c r="B853" s="178"/>
      <c r="C853" s="175" t="str">
        <f>IF(B853="","",VLOOKUP(B853,MP!$A$3:$G$801,2,FALSE))</f>
        <v/>
      </c>
      <c r="D853" s="176" t="str">
        <f>IF(B853="","",VLOOKUP(B853,MP!$A$3:$G$801,7,FALSE))</f>
        <v/>
      </c>
      <c r="E853" s="180"/>
      <c r="F853" s="181" t="str">
        <f>IF(B853="","",VLOOKUP(B853,MP!$A$3:$G$801,6,FALSE)*E853)</f>
        <v/>
      </c>
      <c r="G853" s="120"/>
      <c r="H853" s="178"/>
      <c r="I853" s="175" t="str">
        <f>IF(H853="","",VLOOKUP(H853,MP!$A$3:$G$801,2,FALSE))</f>
        <v/>
      </c>
      <c r="J853" s="176" t="str">
        <f>IF(H853="","",VLOOKUP(H853,MP!$A$3:$G$801,7,FALSE))</f>
        <v/>
      </c>
      <c r="K853" s="180"/>
      <c r="L853" s="181" t="str">
        <f>IF(H853="","",VLOOKUP(H853,MP!$A$3:$G$801,6,FALSE)*K853)</f>
        <v/>
      </c>
    </row>
    <row r="854" spans="1:12" s="117" customFormat="1" ht="21" x14ac:dyDescent="0.25">
      <c r="A854" s="170"/>
      <c r="B854" s="178"/>
      <c r="C854" s="175" t="str">
        <f>IF(B854="","",VLOOKUP(B854,MP!$A$3:$G$801,2,FALSE))</f>
        <v/>
      </c>
      <c r="D854" s="176" t="str">
        <f>IF(B854="","",VLOOKUP(B854,MP!$A$3:$G$801,7,FALSE))</f>
        <v/>
      </c>
      <c r="E854" s="180"/>
      <c r="F854" s="181" t="str">
        <f>IF(B854="","",VLOOKUP(B854,MP!$A$3:$G$801,6,FALSE)*E854)</f>
        <v/>
      </c>
      <c r="G854" s="120"/>
      <c r="H854" s="178"/>
      <c r="I854" s="175" t="str">
        <f>IF(H854="","",VLOOKUP(H854,MP!$A$3:$G$801,2,FALSE))</f>
        <v/>
      </c>
      <c r="J854" s="176" t="str">
        <f>IF(H854="","",VLOOKUP(H854,MP!$A$3:$G$801,7,FALSE))</f>
        <v/>
      </c>
      <c r="K854" s="180"/>
      <c r="L854" s="181" t="str">
        <f>IF(H854="","",VLOOKUP(H854,MP!$A$3:$G$801,6,FALSE)*K854)</f>
        <v/>
      </c>
    </row>
    <row r="855" spans="1:12" s="117" customFormat="1" ht="21" x14ac:dyDescent="0.25">
      <c r="A855" s="170"/>
      <c r="B855" s="178"/>
      <c r="C855" s="175" t="str">
        <f>IF(B855="","",VLOOKUP(B855,MP!$A$3:$G$801,2,FALSE))</f>
        <v/>
      </c>
      <c r="D855" s="176" t="str">
        <f>IF(B855="","",VLOOKUP(B855,MP!$A$3:$G$801,7,FALSE))</f>
        <v/>
      </c>
      <c r="E855" s="180"/>
      <c r="F855" s="181" t="str">
        <f>IF(B855="","",VLOOKUP(B855,MP!$A$3:$G$801,6,FALSE)*E855)</f>
        <v/>
      </c>
      <c r="G855" s="120"/>
      <c r="H855" s="178"/>
      <c r="I855" s="175" t="str">
        <f>IF(H855="","",VLOOKUP(H855,MP!$A$3:$G$801,2,FALSE))</f>
        <v/>
      </c>
      <c r="J855" s="176" t="str">
        <f>IF(H855="","",VLOOKUP(H855,MP!$A$3:$G$801,7,FALSE))</f>
        <v/>
      </c>
      <c r="K855" s="180"/>
      <c r="L855" s="181" t="str">
        <f>IF(H855="","",VLOOKUP(H855,MP!$A$3:$G$801,6,FALSE)*K855)</f>
        <v/>
      </c>
    </row>
    <row r="856" spans="1:12" s="117" customFormat="1" ht="21" x14ac:dyDescent="0.25">
      <c r="A856" s="170"/>
      <c r="B856" s="178"/>
      <c r="C856" s="175" t="str">
        <f>IF(B856="","",VLOOKUP(B856,MP!$A$3:$G$801,2,FALSE))</f>
        <v/>
      </c>
      <c r="D856" s="176" t="str">
        <f>IF(B856="","",VLOOKUP(B856,MP!$A$3:$G$801,7,FALSE))</f>
        <v/>
      </c>
      <c r="E856" s="180"/>
      <c r="F856" s="181" t="str">
        <f>IF(B856="","",VLOOKUP(B856,MP!$A$3:$G$801,6,FALSE)*E856)</f>
        <v/>
      </c>
      <c r="G856" s="120"/>
      <c r="H856" s="178"/>
      <c r="I856" s="175" t="str">
        <f>IF(H856="","",VLOOKUP(H856,MP!$A$3:$G$801,2,FALSE))</f>
        <v/>
      </c>
      <c r="J856" s="176" t="str">
        <f>IF(H856="","",VLOOKUP(H856,MP!$A$3:$G$801,7,FALSE))</f>
        <v/>
      </c>
      <c r="K856" s="180"/>
      <c r="L856" s="181" t="str">
        <f>IF(H856="","",VLOOKUP(H856,MP!$A$3:$G$801,6,FALSE)*K856)</f>
        <v/>
      </c>
    </row>
    <row r="857" spans="1:12" s="117" customFormat="1" ht="21" x14ac:dyDescent="0.25">
      <c r="A857" s="170"/>
      <c r="B857" s="178"/>
      <c r="C857" s="175" t="str">
        <f>IF(B857="","",VLOOKUP(B857,MP!$A$3:$G$801,2,FALSE))</f>
        <v/>
      </c>
      <c r="D857" s="176" t="str">
        <f>IF(B857="","",VLOOKUP(B857,MP!$A$3:$G$801,7,FALSE))</f>
        <v/>
      </c>
      <c r="E857" s="180"/>
      <c r="F857" s="181" t="str">
        <f>IF(B857="","",VLOOKUP(B857,MP!$A$3:$G$801,6,FALSE)*E857)</f>
        <v/>
      </c>
      <c r="G857" s="120"/>
      <c r="H857" s="178"/>
      <c r="I857" s="175" t="str">
        <f>IF(H857="","",VLOOKUP(H857,MP!$A$3:$G$801,2,FALSE))</f>
        <v/>
      </c>
      <c r="J857" s="176" t="str">
        <f>IF(H857="","",VLOOKUP(H857,MP!$A$3:$G$801,7,FALSE))</f>
        <v/>
      </c>
      <c r="K857" s="180"/>
      <c r="L857" s="181" t="str">
        <f>IF(H857="","",VLOOKUP(H857,MP!$A$3:$G$801,6,FALSE)*K857)</f>
        <v/>
      </c>
    </row>
    <row r="858" spans="1:12" s="117" customFormat="1" ht="21" x14ac:dyDescent="0.25">
      <c r="A858" s="170"/>
      <c r="B858" s="178"/>
      <c r="C858" s="175" t="str">
        <f>IF(B858="","",VLOOKUP(B858,MP!$A$3:$G$801,2,FALSE))</f>
        <v/>
      </c>
      <c r="D858" s="176" t="str">
        <f>IF(B858="","",VLOOKUP(B858,MP!$A$3:$G$801,7,FALSE))</f>
        <v/>
      </c>
      <c r="E858" s="180"/>
      <c r="F858" s="181" t="str">
        <f>IF(B858="","",VLOOKUP(B858,MP!$A$3:$G$801,6,FALSE)*E858)</f>
        <v/>
      </c>
      <c r="G858" s="120"/>
      <c r="H858" s="178"/>
      <c r="I858" s="175" t="str">
        <f>IF(H858="","",VLOOKUP(H858,MP!$A$3:$G$801,2,FALSE))</f>
        <v/>
      </c>
      <c r="J858" s="176" t="str">
        <f>IF(H858="","",VLOOKUP(H858,MP!$A$3:$G$801,7,FALSE))</f>
        <v/>
      </c>
      <c r="K858" s="180"/>
      <c r="L858" s="181" t="str">
        <f>IF(H858="","",VLOOKUP(H858,MP!$A$3:$G$801,6,FALSE)*K858)</f>
        <v/>
      </c>
    </row>
    <row r="859" spans="1:12" s="117" customFormat="1" ht="21" x14ac:dyDescent="0.25">
      <c r="A859" s="170"/>
      <c r="B859" s="178"/>
      <c r="C859" s="175" t="str">
        <f>IF(B859="","",VLOOKUP(B859,MP!$A$3:$G$801,2,FALSE))</f>
        <v/>
      </c>
      <c r="D859" s="176" t="str">
        <f>IF(B859="","",VLOOKUP(B859,MP!$A$3:$G$801,7,FALSE))</f>
        <v/>
      </c>
      <c r="E859" s="180"/>
      <c r="F859" s="181" t="str">
        <f>IF(B859="","",VLOOKUP(B859,MP!$A$3:$G$801,6,FALSE)*E859)</f>
        <v/>
      </c>
      <c r="G859" s="120"/>
      <c r="H859" s="178"/>
      <c r="I859" s="175" t="str">
        <f>IF(H859="","",VLOOKUP(H859,MP!$A$3:$G$801,2,FALSE))</f>
        <v/>
      </c>
      <c r="J859" s="176" t="str">
        <f>IF(H859="","",VLOOKUP(H859,MP!$A$3:$G$801,7,FALSE))</f>
        <v/>
      </c>
      <c r="K859" s="180"/>
      <c r="L859" s="181" t="str">
        <f>IF(H859="","",VLOOKUP(H859,MP!$A$3:$G$801,6,FALSE)*K859)</f>
        <v/>
      </c>
    </row>
    <row r="860" spans="1:12" s="117" customFormat="1" ht="21" x14ac:dyDescent="0.25">
      <c r="A860" s="170"/>
      <c r="B860" s="178"/>
      <c r="C860" s="175" t="str">
        <f>IF(B860="","",VLOOKUP(B860,MP!$A$3:$G$801,2,FALSE))</f>
        <v/>
      </c>
      <c r="D860" s="176" t="str">
        <f>IF(B860="","",VLOOKUP(B860,MP!$A$3:$G$801,7,FALSE))</f>
        <v/>
      </c>
      <c r="E860" s="180"/>
      <c r="F860" s="181" t="str">
        <f>IF(B860="","",VLOOKUP(B860,MP!$A$3:$G$801,6,FALSE)*E860)</f>
        <v/>
      </c>
      <c r="G860" s="120"/>
      <c r="H860" s="178"/>
      <c r="I860" s="175" t="str">
        <f>IF(H860="","",VLOOKUP(H860,MP!$A$3:$G$801,2,FALSE))</f>
        <v/>
      </c>
      <c r="J860" s="176" t="str">
        <f>IF(H860="","",VLOOKUP(H860,MP!$A$3:$G$801,7,FALSE))</f>
        <v/>
      </c>
      <c r="K860" s="180"/>
      <c r="L860" s="181" t="str">
        <f>IF(H860="","",VLOOKUP(H860,MP!$A$3:$G$801,6,FALSE)*K860)</f>
        <v/>
      </c>
    </row>
    <row r="861" spans="1:12" s="117" customFormat="1" ht="21" x14ac:dyDescent="0.25">
      <c r="A861" s="170"/>
      <c r="B861" s="178"/>
      <c r="C861" s="175" t="str">
        <f>IF(B861="","",VLOOKUP(B861,MP!$A$3:$G$801,2,FALSE))</f>
        <v/>
      </c>
      <c r="D861" s="176" t="str">
        <f>IF(B861="","",VLOOKUP(B861,MP!$A$3:$G$801,7,FALSE))</f>
        <v/>
      </c>
      <c r="E861" s="180"/>
      <c r="F861" s="181" t="str">
        <f>IF(B861="","",VLOOKUP(B861,MP!$A$3:$G$801,6,FALSE)*E861)</f>
        <v/>
      </c>
      <c r="G861" s="120"/>
      <c r="H861" s="178"/>
      <c r="I861" s="175" t="str">
        <f>IF(H861="","",VLOOKUP(H861,MP!$A$3:$G$801,2,FALSE))</f>
        <v/>
      </c>
      <c r="J861" s="176" t="str">
        <f>IF(H861="","",VLOOKUP(H861,MP!$A$3:$G$801,7,FALSE))</f>
        <v/>
      </c>
      <c r="K861" s="180"/>
      <c r="L861" s="181" t="str">
        <f>IF(H861="","",VLOOKUP(H861,MP!$A$3:$G$801,6,FALSE)*K861)</f>
        <v/>
      </c>
    </row>
    <row r="862" spans="1:12" s="117" customFormat="1" ht="21" x14ac:dyDescent="0.25">
      <c r="A862" s="170"/>
      <c r="B862" s="179"/>
      <c r="C862" s="175" t="str">
        <f>IF(B862="","",VLOOKUP(B862,MP!$A$3:$G$801,2,FALSE))</f>
        <v/>
      </c>
      <c r="D862" s="176" t="str">
        <f>IF(B862="","",VLOOKUP(B862,MP!$A$3:$G$801,7,FALSE))</f>
        <v/>
      </c>
      <c r="E862" s="180"/>
      <c r="F862" s="181" t="str">
        <f>IF(B862="","",VLOOKUP(B862,MP!$A$3:$G$801,6,FALSE)*E862)</f>
        <v/>
      </c>
      <c r="G862" s="120"/>
      <c r="H862" s="179"/>
      <c r="I862" s="175" t="str">
        <f>IF(H862="","",VLOOKUP(H862,MP!$A$3:$G$801,2,FALSE))</f>
        <v/>
      </c>
      <c r="J862" s="176" t="str">
        <f>IF(H862="","",VLOOKUP(H862,MP!$A$3:$G$801,7,FALSE))</f>
        <v/>
      </c>
      <c r="K862" s="180"/>
      <c r="L862" s="181" t="str">
        <f>IF(H862="","",VLOOKUP(H862,MP!$A$3:$G$801,6,FALSE)*K862)</f>
        <v/>
      </c>
    </row>
    <row r="863" spans="1:12" s="117" customFormat="1" ht="21" x14ac:dyDescent="0.25">
      <c r="A863" s="170"/>
      <c r="B863" s="179"/>
      <c r="C863" s="175" t="str">
        <f>IF(B863="","",VLOOKUP(B863,MP!$A$3:$G$801,2,FALSE))</f>
        <v/>
      </c>
      <c r="D863" s="176" t="str">
        <f>IF(B863="","",VLOOKUP(B863,MP!$A$3:$G$801,7,FALSE))</f>
        <v/>
      </c>
      <c r="E863" s="180"/>
      <c r="F863" s="181" t="str">
        <f>IF(B863="","",VLOOKUP(B863,MP!$A$3:$G$801,6,FALSE)*E863)</f>
        <v/>
      </c>
      <c r="G863" s="120"/>
      <c r="H863" s="179"/>
      <c r="I863" s="175" t="str">
        <f>IF(H863="","",VLOOKUP(H863,MP!$A$3:$G$801,2,FALSE))</f>
        <v/>
      </c>
      <c r="J863" s="176" t="str">
        <f>IF(H863="","",VLOOKUP(H863,MP!$A$3:$G$801,7,FALSE))</f>
        <v/>
      </c>
      <c r="K863" s="180"/>
      <c r="L863" s="181" t="str">
        <f>IF(H863="","",VLOOKUP(H863,MP!$A$3:$G$801,6,FALSE)*K863)</f>
        <v/>
      </c>
    </row>
    <row r="864" spans="1:12" s="117" customFormat="1" ht="21" x14ac:dyDescent="0.25">
      <c r="A864" s="170"/>
      <c r="B864" s="179"/>
      <c r="C864" s="175" t="str">
        <f>IF(B864="","",VLOOKUP(B864,MP!$A$3:$G$801,2,FALSE))</f>
        <v/>
      </c>
      <c r="D864" s="176" t="str">
        <f>IF(B864="","",VLOOKUP(B864,MP!$A$3:$G$801,7,FALSE))</f>
        <v/>
      </c>
      <c r="E864" s="180"/>
      <c r="F864" s="181" t="str">
        <f>IF(B864="","",VLOOKUP(B864,MP!$A$3:$G$801,6,FALSE)*E864)</f>
        <v/>
      </c>
      <c r="G864" s="120"/>
      <c r="H864" s="179"/>
      <c r="I864" s="175" t="str">
        <f>IF(H864="","",VLOOKUP(H864,MP!$A$3:$G$801,2,FALSE))</f>
        <v/>
      </c>
      <c r="J864" s="176" t="str">
        <f>IF(H864="","",VLOOKUP(H864,MP!$A$3:$G$801,7,FALSE))</f>
        <v/>
      </c>
      <c r="K864" s="180"/>
      <c r="L864" s="181" t="str">
        <f>IF(H864="","",VLOOKUP(H864,MP!$A$3:$G$801,6,FALSE)*K864)</f>
        <v/>
      </c>
    </row>
    <row r="865" spans="1:12" s="117" customFormat="1" ht="21" x14ac:dyDescent="0.25">
      <c r="A865" s="170"/>
      <c r="B865" s="179"/>
      <c r="C865" s="175" t="str">
        <f>IF(B865="","",VLOOKUP(B865,MP!$A$3:$G$801,2,FALSE))</f>
        <v/>
      </c>
      <c r="D865" s="176" t="str">
        <f>IF(B865="","",VLOOKUP(B865,MP!$A$3:$G$801,7,FALSE))</f>
        <v/>
      </c>
      <c r="E865" s="180"/>
      <c r="F865" s="181" t="str">
        <f>IF(B865="","",VLOOKUP(B865,MP!$A$3:$G$801,6,FALSE)*E865)</f>
        <v/>
      </c>
      <c r="G865" s="120"/>
      <c r="H865" s="179"/>
      <c r="I865" s="175" t="str">
        <f>IF(H865="","",VLOOKUP(H865,MP!$A$3:$G$801,2,FALSE))</f>
        <v/>
      </c>
      <c r="J865" s="176" t="str">
        <f>IF(H865="","",VLOOKUP(H865,MP!$A$3:$G$801,7,FALSE))</f>
        <v/>
      </c>
      <c r="K865" s="180"/>
      <c r="L865" s="181" t="str">
        <f>IF(H865="","",VLOOKUP(H865,MP!$A$3:$G$801,6,FALSE)*K865)</f>
        <v/>
      </c>
    </row>
    <row r="866" spans="1:12" s="117" customFormat="1" ht="21" x14ac:dyDescent="0.3">
      <c r="A866" s="170"/>
      <c r="B866" s="321" t="s">
        <v>58</v>
      </c>
      <c r="C866" s="322"/>
      <c r="D866" s="322"/>
      <c r="E866" s="323"/>
      <c r="F866" s="183">
        <f>SUM(F851:F865)</f>
        <v>0</v>
      </c>
      <c r="G866" s="120"/>
      <c r="H866" s="321" t="s">
        <v>58</v>
      </c>
      <c r="I866" s="322"/>
      <c r="J866" s="322"/>
      <c r="K866" s="323"/>
      <c r="L866" s="183">
        <f>SUM(L851:L865)</f>
        <v>0</v>
      </c>
    </row>
    <row r="867" spans="1:12" s="117" customFormat="1" ht="21" x14ac:dyDescent="0.25">
      <c r="A867" s="170"/>
      <c r="B867" s="172" t="s">
        <v>64</v>
      </c>
      <c r="C867" s="173" t="s">
        <v>149</v>
      </c>
      <c r="D867" s="173" t="s">
        <v>89</v>
      </c>
      <c r="E867" s="173" t="s">
        <v>150</v>
      </c>
      <c r="F867" s="174" t="s">
        <v>56</v>
      </c>
      <c r="G867" s="120"/>
      <c r="H867" s="172" t="s">
        <v>64</v>
      </c>
      <c r="I867" s="173" t="s">
        <v>149</v>
      </c>
      <c r="J867" s="173" t="s">
        <v>89</v>
      </c>
      <c r="K867" s="173" t="s">
        <v>150</v>
      </c>
      <c r="L867" s="174" t="s">
        <v>56</v>
      </c>
    </row>
    <row r="868" spans="1:12" s="117" customFormat="1" ht="21" x14ac:dyDescent="0.25">
      <c r="A868" s="170"/>
      <c r="B868" s="179"/>
      <c r="C868" s="175" t="str">
        <f>IF(B868="","",VLOOKUP(B868,EQUIPAMENTOS!$B$11:$G$98,2,FALSE))</f>
        <v/>
      </c>
      <c r="D868" s="182" t="str">
        <f>IF(B868="","",VLOOKUP(B868,EQUIPAMENTOS!$B$11:$G$98,6,FALSE))</f>
        <v/>
      </c>
      <c r="E868" s="180"/>
      <c r="F868" s="181" t="str">
        <f>IF(B868="","",VLOOKUP(B868,EQUIPAMENTOS!$B$11:$G$98,6,FALSE)*E868)</f>
        <v/>
      </c>
      <c r="G868" s="120"/>
      <c r="H868" s="179"/>
      <c r="I868" s="175" t="str">
        <f>IF(H868="","",VLOOKUP(H868,EQUIPAMENTOS!$B$11:$G$98,2,FALSE))</f>
        <v/>
      </c>
      <c r="J868" s="182" t="str">
        <f>IF(H868="","",VLOOKUP(H868,EQUIPAMENTOS!$B$11:$G$98,6,FALSE))</f>
        <v/>
      </c>
      <c r="K868" s="180"/>
      <c r="L868" s="181" t="str">
        <f>IF(H868="","",VLOOKUP(H868,EQUIPAMENTOS!$B$11:$G$98,6,FALSE)*K868)</f>
        <v/>
      </c>
    </row>
    <row r="869" spans="1:12" s="117" customFormat="1" ht="21" x14ac:dyDescent="0.25">
      <c r="A869" s="170"/>
      <c r="B869" s="179"/>
      <c r="C869" s="175" t="str">
        <f>IF(B869="","",VLOOKUP(B869,EQUIPAMENTOS!$B$11:$G$98,2,FALSE))</f>
        <v/>
      </c>
      <c r="D869" s="182" t="str">
        <f>IF(B869="","",VLOOKUP(B869,EQUIPAMENTOS!$B$11:$G$98,6,FALSE))</f>
        <v/>
      </c>
      <c r="E869" s="180"/>
      <c r="F869" s="181" t="str">
        <f>IF(B869="","",VLOOKUP(B869,EQUIPAMENTOS!$B$11:$G$98,6,FALSE)*E869)</f>
        <v/>
      </c>
      <c r="G869" s="120"/>
      <c r="H869" s="179"/>
      <c r="I869" s="175" t="str">
        <f>IF(H869="","",VLOOKUP(H869,EQUIPAMENTOS!$B$11:$G$98,2,FALSE))</f>
        <v/>
      </c>
      <c r="J869" s="182" t="str">
        <f>IF(H869="","",VLOOKUP(H869,EQUIPAMENTOS!$B$11:$G$98,6,FALSE))</f>
        <v/>
      </c>
      <c r="K869" s="180"/>
      <c r="L869" s="181" t="str">
        <f>IF(H869="","",VLOOKUP(H869,EQUIPAMENTOS!$B$11:$G$98,6,FALSE)*K869)</f>
        <v/>
      </c>
    </row>
    <row r="870" spans="1:12" s="117" customFormat="1" ht="21" x14ac:dyDescent="0.25">
      <c r="A870" s="170"/>
      <c r="B870" s="179"/>
      <c r="C870" s="175" t="str">
        <f>IF(B870="","",VLOOKUP(B870,EQUIPAMENTOS!$B$11:$G$98,2,FALSE))</f>
        <v/>
      </c>
      <c r="D870" s="182" t="str">
        <f>IF(B870="","",VLOOKUP(B870,EQUIPAMENTOS!$B$11:$G$98,6,FALSE))</f>
        <v/>
      </c>
      <c r="E870" s="180"/>
      <c r="F870" s="181" t="str">
        <f>IF(B870="","",VLOOKUP(B870,EQUIPAMENTOS!$B$11:$G$98,6,FALSE)*E870)</f>
        <v/>
      </c>
      <c r="G870" s="120"/>
      <c r="H870" s="179"/>
      <c r="I870" s="175" t="str">
        <f>IF(H870="","",VLOOKUP(H870,EQUIPAMENTOS!$B$11:$G$98,2,FALSE))</f>
        <v/>
      </c>
      <c r="J870" s="182" t="str">
        <f>IF(H870="","",VLOOKUP(H870,EQUIPAMENTOS!$B$11:$G$98,6,FALSE))</f>
        <v/>
      </c>
      <c r="K870" s="180"/>
      <c r="L870" s="181" t="str">
        <f>IF(H870="","",VLOOKUP(H870,EQUIPAMENTOS!$B$11:$G$98,6,FALSE)*K870)</f>
        <v/>
      </c>
    </row>
    <row r="871" spans="1:12" s="117" customFormat="1" ht="21" x14ac:dyDescent="0.25">
      <c r="A871" s="170"/>
      <c r="B871" s="179"/>
      <c r="C871" s="175" t="str">
        <f>IF(B871="","",VLOOKUP(B871,EQUIPAMENTOS!$B$11:$G$98,2,FALSE))</f>
        <v/>
      </c>
      <c r="D871" s="182" t="str">
        <f>IF(B871="","",VLOOKUP(B871,EQUIPAMENTOS!$B$11:$G$98,6,FALSE))</f>
        <v/>
      </c>
      <c r="E871" s="180"/>
      <c r="F871" s="181" t="str">
        <f>IF(B871="","",VLOOKUP(B871,EQUIPAMENTOS!$B$11:$G$98,6,FALSE)*E871)</f>
        <v/>
      </c>
      <c r="G871" s="120"/>
      <c r="H871" s="179"/>
      <c r="I871" s="175" t="str">
        <f>IF(H871="","",VLOOKUP(H871,EQUIPAMENTOS!$B$11:$G$98,2,FALSE))</f>
        <v/>
      </c>
      <c r="J871" s="182" t="str">
        <f>IF(H871="","",VLOOKUP(H871,EQUIPAMENTOS!$B$11:$G$98,6,FALSE))</f>
        <v/>
      </c>
      <c r="K871" s="180"/>
      <c r="L871" s="181" t="str">
        <f>IF(H871="","",VLOOKUP(H871,EQUIPAMENTOS!$B$11:$G$98,6,FALSE)*K871)</f>
        <v/>
      </c>
    </row>
    <row r="872" spans="1:12" s="117" customFormat="1" ht="21" x14ac:dyDescent="0.25">
      <c r="A872" s="170"/>
      <c r="B872" s="179"/>
      <c r="C872" s="175" t="str">
        <f>IF(B872="","",VLOOKUP(B872,EQUIPAMENTOS!$B$11:$G$98,2,FALSE))</f>
        <v/>
      </c>
      <c r="D872" s="182" t="str">
        <f>IF(B872="","",VLOOKUP(B872,EQUIPAMENTOS!$B$11:$G$98,6,FALSE))</f>
        <v/>
      </c>
      <c r="E872" s="180"/>
      <c r="F872" s="181" t="str">
        <f>IF(B872="","",VLOOKUP(B872,EQUIPAMENTOS!$B$11:$G$98,6,FALSE)*E872)</f>
        <v/>
      </c>
      <c r="G872" s="120"/>
      <c r="H872" s="179"/>
      <c r="I872" s="175" t="str">
        <f>IF(H872="","",VLOOKUP(H872,EQUIPAMENTOS!$B$11:$G$98,2,FALSE))</f>
        <v/>
      </c>
      <c r="J872" s="182" t="str">
        <f>IF(H872="","",VLOOKUP(H872,EQUIPAMENTOS!$B$11:$G$98,6,FALSE))</f>
        <v/>
      </c>
      <c r="K872" s="180"/>
      <c r="L872" s="181" t="str">
        <f>IF(H872="","",VLOOKUP(H872,EQUIPAMENTOS!$B$11:$G$98,6,FALSE)*K872)</f>
        <v/>
      </c>
    </row>
    <row r="873" spans="1:12" s="117" customFormat="1" ht="21" x14ac:dyDescent="0.25">
      <c r="A873" s="170"/>
      <c r="B873" s="179"/>
      <c r="C873" s="175" t="str">
        <f>IF(B873="","",VLOOKUP(B873,EQUIPAMENTOS!$B$11:$G$98,2,FALSE))</f>
        <v/>
      </c>
      <c r="D873" s="182" t="str">
        <f>IF(B873="","",VLOOKUP(B873,EQUIPAMENTOS!$B$11:$G$98,6,FALSE))</f>
        <v/>
      </c>
      <c r="E873" s="180"/>
      <c r="F873" s="181" t="str">
        <f>IF(B873="","",VLOOKUP(B873,EQUIPAMENTOS!$B$11:$G$98,6,FALSE)*E873)</f>
        <v/>
      </c>
      <c r="G873" s="120"/>
      <c r="H873" s="179"/>
      <c r="I873" s="175" t="str">
        <f>IF(H873="","",VLOOKUP(H873,EQUIPAMENTOS!$B$11:$G$98,2,FALSE))</f>
        <v/>
      </c>
      <c r="J873" s="182" t="str">
        <f>IF(H873="","",VLOOKUP(H873,EQUIPAMENTOS!$B$11:$G$98,6,FALSE))</f>
        <v/>
      </c>
      <c r="K873" s="180"/>
      <c r="L873" s="181" t="str">
        <f>IF(H873="","",VLOOKUP(H873,EQUIPAMENTOS!$B$11:$G$98,6,FALSE)*K873)</f>
        <v/>
      </c>
    </row>
    <row r="874" spans="1:12" s="117" customFormat="1" ht="21" x14ac:dyDescent="0.25">
      <c r="A874" s="170"/>
      <c r="B874" s="179"/>
      <c r="C874" s="175" t="str">
        <f>IF(B874="","",VLOOKUP(B874,EQUIPAMENTOS!$B$11:$G$98,2,FALSE))</f>
        <v/>
      </c>
      <c r="D874" s="182" t="str">
        <f>IF(B874="","",VLOOKUP(B874,EQUIPAMENTOS!$B$11:$G$98,6,FALSE))</f>
        <v/>
      </c>
      <c r="E874" s="180"/>
      <c r="F874" s="181" t="str">
        <f>IF(B874="","",VLOOKUP(B874,EQUIPAMENTOS!$B$11:$G$98,6,FALSE)*E874)</f>
        <v/>
      </c>
      <c r="G874" s="120"/>
      <c r="H874" s="179"/>
      <c r="I874" s="175" t="str">
        <f>IF(H874="","",VLOOKUP(H874,EQUIPAMENTOS!$B$11:$G$98,2,FALSE))</f>
        <v/>
      </c>
      <c r="J874" s="182" t="str">
        <f>IF(H874="","",VLOOKUP(H874,EQUIPAMENTOS!$B$11:$G$98,6,FALSE))</f>
        <v/>
      </c>
      <c r="K874" s="180"/>
      <c r="L874" s="181" t="str">
        <f>IF(H874="","",VLOOKUP(H874,EQUIPAMENTOS!$B$11:$G$98,6,FALSE)*K874)</f>
        <v/>
      </c>
    </row>
    <row r="875" spans="1:12" s="117" customFormat="1" ht="21" x14ac:dyDescent="0.3">
      <c r="A875" s="170"/>
      <c r="B875" s="321" t="s">
        <v>80</v>
      </c>
      <c r="C875" s="322"/>
      <c r="D875" s="322"/>
      <c r="E875" s="323"/>
      <c r="F875" s="118">
        <f>SUM(F868:F874)</f>
        <v>0</v>
      </c>
      <c r="G875" s="120"/>
      <c r="H875" s="321" t="s">
        <v>80</v>
      </c>
      <c r="I875" s="322"/>
      <c r="J875" s="322"/>
      <c r="K875" s="323"/>
      <c r="L875" s="118">
        <f>SUM(L868:L874)</f>
        <v>0</v>
      </c>
    </row>
    <row r="876" spans="1:12" s="117" customFormat="1" ht="21.75" thickBot="1" x14ac:dyDescent="0.35">
      <c r="A876" s="170"/>
      <c r="B876" s="318" t="s">
        <v>57</v>
      </c>
      <c r="C876" s="319"/>
      <c r="D876" s="319"/>
      <c r="E876" s="320"/>
      <c r="F876" s="119">
        <f>+F866+F875</f>
        <v>0</v>
      </c>
      <c r="G876" s="120"/>
      <c r="H876" s="318" t="s">
        <v>57</v>
      </c>
      <c r="I876" s="319"/>
      <c r="J876" s="319"/>
      <c r="K876" s="320"/>
      <c r="L876" s="119">
        <f>+L866+L875</f>
        <v>0</v>
      </c>
    </row>
    <row r="877" spans="1:12" s="117" customFormat="1" ht="21" x14ac:dyDescent="0.25">
      <c r="A877" s="170"/>
      <c r="G877" s="120"/>
    </row>
    <row r="878" spans="1:12" s="117" customFormat="1" ht="21.75" thickBot="1" x14ac:dyDescent="0.3">
      <c r="A878" s="170"/>
      <c r="G878" s="120"/>
    </row>
    <row r="879" spans="1:12" s="117" customFormat="1" ht="21.75" thickBot="1" x14ac:dyDescent="0.3">
      <c r="A879" s="170">
        <v>40</v>
      </c>
      <c r="B879" s="324" t="s">
        <v>118</v>
      </c>
      <c r="C879" s="325"/>
      <c r="D879" s="325"/>
      <c r="E879" s="325"/>
      <c r="F879" s="326"/>
      <c r="G879" s="120"/>
      <c r="H879" s="324" t="s">
        <v>118</v>
      </c>
      <c r="I879" s="325"/>
      <c r="J879" s="325"/>
      <c r="K879" s="325"/>
      <c r="L879" s="326"/>
    </row>
    <row r="880" spans="1:12" s="117" customFormat="1" ht="21" x14ac:dyDescent="0.25">
      <c r="A880" s="170"/>
      <c r="B880" s="172" t="s">
        <v>64</v>
      </c>
      <c r="C880" s="173" t="s">
        <v>148</v>
      </c>
      <c r="D880" s="172" t="s">
        <v>49</v>
      </c>
      <c r="E880" s="172" t="s">
        <v>53</v>
      </c>
      <c r="F880" s="174" t="s">
        <v>56</v>
      </c>
      <c r="G880" s="120"/>
      <c r="H880" s="172" t="s">
        <v>64</v>
      </c>
      <c r="I880" s="173" t="s">
        <v>148</v>
      </c>
      <c r="J880" s="172" t="s">
        <v>49</v>
      </c>
      <c r="K880" s="172" t="s">
        <v>53</v>
      </c>
      <c r="L880" s="174" t="s">
        <v>56</v>
      </c>
    </row>
    <row r="881" spans="1:12" s="117" customFormat="1" ht="21" x14ac:dyDescent="0.25">
      <c r="A881" s="170"/>
      <c r="B881" s="177"/>
      <c r="C881" s="175" t="str">
        <f>IF(B881="","",VLOOKUP(B881,MP!$A$3:$G$801,2,FALSE))</f>
        <v/>
      </c>
      <c r="D881" s="176" t="str">
        <f>IF(B881="","",VLOOKUP(B881,MP!$A$3:$G$801,7,FALSE))</f>
        <v/>
      </c>
      <c r="E881" s="180"/>
      <c r="F881" s="181" t="str">
        <f>IF(B881="","",VLOOKUP(B881,MP!$A$3:$G$801,6,FALSE)*E881)</f>
        <v/>
      </c>
      <c r="G881" s="120"/>
      <c r="H881" s="177"/>
      <c r="I881" s="175" t="str">
        <f>IF(H881="","",VLOOKUP(H881,MP!$A$3:$G$801,2,FALSE))</f>
        <v/>
      </c>
      <c r="J881" s="176" t="str">
        <f>IF(H881="","",VLOOKUP(H881,MP!$A$3:$G$801,7,FALSE))</f>
        <v/>
      </c>
      <c r="K881" s="180"/>
      <c r="L881" s="181" t="str">
        <f>IF(H881="","",VLOOKUP(H881,MP!$A$3:$G$801,6,FALSE)*K881)</f>
        <v/>
      </c>
    </row>
    <row r="882" spans="1:12" s="117" customFormat="1" ht="21" x14ac:dyDescent="0.25">
      <c r="A882" s="170"/>
      <c r="B882" s="178"/>
      <c r="C882" s="175" t="str">
        <f>IF(B882="","",VLOOKUP(B882,MP!$A$3:$G$801,2,FALSE))</f>
        <v/>
      </c>
      <c r="D882" s="176" t="str">
        <f>IF(B882="","",VLOOKUP(B882,MP!$A$3:$G$801,7,FALSE))</f>
        <v/>
      </c>
      <c r="E882" s="180"/>
      <c r="F882" s="181" t="str">
        <f>IF(B882="","",VLOOKUP(B882,MP!$A$3:$G$801,6,FALSE)*E882)</f>
        <v/>
      </c>
      <c r="G882" s="120"/>
      <c r="H882" s="178"/>
      <c r="I882" s="175" t="str">
        <f>IF(H882="","",VLOOKUP(H882,MP!$A$3:$G$801,2,FALSE))</f>
        <v/>
      </c>
      <c r="J882" s="176" t="str">
        <f>IF(H882="","",VLOOKUP(H882,MP!$A$3:$G$801,7,FALSE))</f>
        <v/>
      </c>
      <c r="K882" s="180"/>
      <c r="L882" s="181" t="str">
        <f>IF(H882="","",VLOOKUP(H882,MP!$A$3:$G$801,6,FALSE)*K882)</f>
        <v/>
      </c>
    </row>
    <row r="883" spans="1:12" s="117" customFormat="1" ht="21" x14ac:dyDescent="0.25">
      <c r="A883" s="170"/>
      <c r="B883" s="178"/>
      <c r="C883" s="175" t="str">
        <f>IF(B883="","",VLOOKUP(B883,MP!$A$3:$G$801,2,FALSE))</f>
        <v/>
      </c>
      <c r="D883" s="176" t="str">
        <f>IF(B883="","",VLOOKUP(B883,MP!$A$3:$G$801,7,FALSE))</f>
        <v/>
      </c>
      <c r="E883" s="180"/>
      <c r="F883" s="181" t="str">
        <f>IF(B883="","",VLOOKUP(B883,MP!$A$3:$G$801,6,FALSE)*E883)</f>
        <v/>
      </c>
      <c r="G883" s="120"/>
      <c r="H883" s="178"/>
      <c r="I883" s="175" t="str">
        <f>IF(H883="","",VLOOKUP(H883,MP!$A$3:$G$801,2,FALSE))</f>
        <v/>
      </c>
      <c r="J883" s="176" t="str">
        <f>IF(H883="","",VLOOKUP(H883,MP!$A$3:$G$801,7,FALSE))</f>
        <v/>
      </c>
      <c r="K883" s="180"/>
      <c r="L883" s="181" t="str">
        <f>IF(H883="","",VLOOKUP(H883,MP!$A$3:$G$801,6,FALSE)*K883)</f>
        <v/>
      </c>
    </row>
    <row r="884" spans="1:12" s="117" customFormat="1" ht="21" x14ac:dyDescent="0.25">
      <c r="A884" s="170"/>
      <c r="B884" s="178"/>
      <c r="C884" s="175" t="str">
        <f>IF(B884="","",VLOOKUP(B884,MP!$A$3:$G$801,2,FALSE))</f>
        <v/>
      </c>
      <c r="D884" s="176" t="str">
        <f>IF(B884="","",VLOOKUP(B884,MP!$A$3:$G$801,7,FALSE))</f>
        <v/>
      </c>
      <c r="E884" s="180"/>
      <c r="F884" s="181" t="str">
        <f>IF(B884="","",VLOOKUP(B884,MP!$A$3:$G$801,6,FALSE)*E884)</f>
        <v/>
      </c>
      <c r="G884" s="120"/>
      <c r="H884" s="178"/>
      <c r="I884" s="175" t="str">
        <f>IF(H884="","",VLOOKUP(H884,MP!$A$3:$G$801,2,FALSE))</f>
        <v/>
      </c>
      <c r="J884" s="176" t="str">
        <f>IF(H884="","",VLOOKUP(H884,MP!$A$3:$G$801,7,FALSE))</f>
        <v/>
      </c>
      <c r="K884" s="180"/>
      <c r="L884" s="181" t="str">
        <f>IF(H884="","",VLOOKUP(H884,MP!$A$3:$G$801,6,FALSE)*K884)</f>
        <v/>
      </c>
    </row>
    <row r="885" spans="1:12" s="117" customFormat="1" ht="21" x14ac:dyDescent="0.25">
      <c r="A885" s="170"/>
      <c r="B885" s="178"/>
      <c r="C885" s="175" t="str">
        <f>IF(B885="","",VLOOKUP(B885,MP!$A$3:$G$801,2,FALSE))</f>
        <v/>
      </c>
      <c r="D885" s="176" t="str">
        <f>IF(B885="","",VLOOKUP(B885,MP!$A$3:$G$801,7,FALSE))</f>
        <v/>
      </c>
      <c r="E885" s="180"/>
      <c r="F885" s="181" t="str">
        <f>IF(B885="","",VLOOKUP(B885,MP!$A$3:$G$801,6,FALSE)*E885)</f>
        <v/>
      </c>
      <c r="G885" s="120"/>
      <c r="H885" s="178"/>
      <c r="I885" s="175" t="str">
        <f>IF(H885="","",VLOOKUP(H885,MP!$A$3:$G$801,2,FALSE))</f>
        <v/>
      </c>
      <c r="J885" s="176" t="str">
        <f>IF(H885="","",VLOOKUP(H885,MP!$A$3:$G$801,7,FALSE))</f>
        <v/>
      </c>
      <c r="K885" s="180"/>
      <c r="L885" s="181" t="str">
        <f>IF(H885="","",VLOOKUP(H885,MP!$A$3:$G$801,6,FALSE)*K885)</f>
        <v/>
      </c>
    </row>
    <row r="886" spans="1:12" s="117" customFormat="1" ht="21" x14ac:dyDescent="0.25">
      <c r="A886" s="170"/>
      <c r="B886" s="178"/>
      <c r="C886" s="175" t="str">
        <f>IF(B886="","",VLOOKUP(B886,MP!$A$3:$G$801,2,FALSE))</f>
        <v/>
      </c>
      <c r="D886" s="176" t="str">
        <f>IF(B886="","",VLOOKUP(B886,MP!$A$3:$G$801,7,FALSE))</f>
        <v/>
      </c>
      <c r="E886" s="180"/>
      <c r="F886" s="181" t="str">
        <f>IF(B886="","",VLOOKUP(B886,MP!$A$3:$G$801,6,FALSE)*E886)</f>
        <v/>
      </c>
      <c r="G886" s="120"/>
      <c r="H886" s="178"/>
      <c r="I886" s="175" t="str">
        <f>IF(H886="","",VLOOKUP(H886,MP!$A$3:$G$801,2,FALSE))</f>
        <v/>
      </c>
      <c r="J886" s="176" t="str">
        <f>IF(H886="","",VLOOKUP(H886,MP!$A$3:$G$801,7,FALSE))</f>
        <v/>
      </c>
      <c r="K886" s="180"/>
      <c r="L886" s="181" t="str">
        <f>IF(H886="","",VLOOKUP(H886,MP!$A$3:$G$801,6,FALSE)*K886)</f>
        <v/>
      </c>
    </row>
    <row r="887" spans="1:12" s="117" customFormat="1" ht="21" x14ac:dyDescent="0.25">
      <c r="A887" s="170"/>
      <c r="B887" s="178"/>
      <c r="C887" s="175" t="str">
        <f>IF(B887="","",VLOOKUP(B887,MP!$A$3:$G$801,2,FALSE))</f>
        <v/>
      </c>
      <c r="D887" s="176" t="str">
        <f>IF(B887="","",VLOOKUP(B887,MP!$A$3:$G$801,7,FALSE))</f>
        <v/>
      </c>
      <c r="E887" s="180"/>
      <c r="F887" s="181" t="str">
        <f>IF(B887="","",VLOOKUP(B887,MP!$A$3:$G$801,6,FALSE)*E887)</f>
        <v/>
      </c>
      <c r="G887" s="120"/>
      <c r="H887" s="178"/>
      <c r="I887" s="175" t="str">
        <f>IF(H887="","",VLOOKUP(H887,MP!$A$3:$G$801,2,FALSE))</f>
        <v/>
      </c>
      <c r="J887" s="176" t="str">
        <f>IF(H887="","",VLOOKUP(H887,MP!$A$3:$G$801,7,FALSE))</f>
        <v/>
      </c>
      <c r="K887" s="180"/>
      <c r="L887" s="181" t="str">
        <f>IF(H887="","",VLOOKUP(H887,MP!$A$3:$G$801,6,FALSE)*K887)</f>
        <v/>
      </c>
    </row>
    <row r="888" spans="1:12" s="117" customFormat="1" ht="21" x14ac:dyDescent="0.25">
      <c r="A888" s="170"/>
      <c r="B888" s="178"/>
      <c r="C888" s="175" t="str">
        <f>IF(B888="","",VLOOKUP(B888,MP!$A$3:$G$801,2,FALSE))</f>
        <v/>
      </c>
      <c r="D888" s="176" t="str">
        <f>IF(B888="","",VLOOKUP(B888,MP!$A$3:$G$801,7,FALSE))</f>
        <v/>
      </c>
      <c r="E888" s="180"/>
      <c r="F888" s="181" t="str">
        <f>IF(B888="","",VLOOKUP(B888,MP!$A$3:$G$801,6,FALSE)*E888)</f>
        <v/>
      </c>
      <c r="G888" s="120"/>
      <c r="H888" s="178"/>
      <c r="I888" s="175" t="str">
        <f>IF(H888="","",VLOOKUP(H888,MP!$A$3:$G$801,2,FALSE))</f>
        <v/>
      </c>
      <c r="J888" s="176" t="str">
        <f>IF(H888="","",VLOOKUP(H888,MP!$A$3:$G$801,7,FALSE))</f>
        <v/>
      </c>
      <c r="K888" s="180"/>
      <c r="L888" s="181" t="str">
        <f>IF(H888="","",VLOOKUP(H888,MP!$A$3:$G$801,6,FALSE)*K888)</f>
        <v/>
      </c>
    </row>
    <row r="889" spans="1:12" s="117" customFormat="1" ht="21" x14ac:dyDescent="0.25">
      <c r="A889" s="170"/>
      <c r="B889" s="178"/>
      <c r="C889" s="175" t="str">
        <f>IF(B889="","",VLOOKUP(B889,MP!$A$3:$G$801,2,FALSE))</f>
        <v/>
      </c>
      <c r="D889" s="176" t="str">
        <f>IF(B889="","",VLOOKUP(B889,MP!$A$3:$G$801,7,FALSE))</f>
        <v/>
      </c>
      <c r="E889" s="180"/>
      <c r="F889" s="181" t="str">
        <f>IF(B889="","",VLOOKUP(B889,MP!$A$3:$G$801,6,FALSE)*E889)</f>
        <v/>
      </c>
      <c r="G889" s="120"/>
      <c r="H889" s="178"/>
      <c r="I889" s="175" t="str">
        <f>IF(H889="","",VLOOKUP(H889,MP!$A$3:$G$801,2,FALSE))</f>
        <v/>
      </c>
      <c r="J889" s="176" t="str">
        <f>IF(H889="","",VLOOKUP(H889,MP!$A$3:$G$801,7,FALSE))</f>
        <v/>
      </c>
      <c r="K889" s="180"/>
      <c r="L889" s="181" t="str">
        <f>IF(H889="","",VLOOKUP(H889,MP!$A$3:$G$801,6,FALSE)*K889)</f>
        <v/>
      </c>
    </row>
    <row r="890" spans="1:12" s="117" customFormat="1" ht="21" x14ac:dyDescent="0.25">
      <c r="A890" s="170"/>
      <c r="B890" s="178"/>
      <c r="C890" s="175" t="str">
        <f>IF(B890="","",VLOOKUP(B890,MP!$A$3:$G$801,2,FALSE))</f>
        <v/>
      </c>
      <c r="D890" s="176" t="str">
        <f>IF(B890="","",VLOOKUP(B890,MP!$A$3:$G$801,7,FALSE))</f>
        <v/>
      </c>
      <c r="E890" s="180"/>
      <c r="F890" s="181" t="str">
        <f>IF(B890="","",VLOOKUP(B890,MP!$A$3:$G$801,6,FALSE)*E890)</f>
        <v/>
      </c>
      <c r="G890" s="120"/>
      <c r="H890" s="178"/>
      <c r="I890" s="175" t="str">
        <f>IF(H890="","",VLOOKUP(H890,MP!$A$3:$G$801,2,FALSE))</f>
        <v/>
      </c>
      <c r="J890" s="176" t="str">
        <f>IF(H890="","",VLOOKUP(H890,MP!$A$3:$G$801,7,FALSE))</f>
        <v/>
      </c>
      <c r="K890" s="180"/>
      <c r="L890" s="181" t="str">
        <f>IF(H890="","",VLOOKUP(H890,MP!$A$3:$G$801,6,FALSE)*K890)</f>
        <v/>
      </c>
    </row>
    <row r="891" spans="1:12" s="117" customFormat="1" ht="21" x14ac:dyDescent="0.25">
      <c r="A891" s="170"/>
      <c r="B891" s="178"/>
      <c r="C891" s="175" t="str">
        <f>IF(B891="","",VLOOKUP(B891,MP!$A$3:$G$801,2,FALSE))</f>
        <v/>
      </c>
      <c r="D891" s="176" t="str">
        <f>IF(B891="","",VLOOKUP(B891,MP!$A$3:$G$801,7,FALSE))</f>
        <v/>
      </c>
      <c r="E891" s="180"/>
      <c r="F891" s="181" t="str">
        <f>IF(B891="","",VLOOKUP(B891,MP!$A$3:$G$801,6,FALSE)*E891)</f>
        <v/>
      </c>
      <c r="G891" s="120"/>
      <c r="H891" s="178"/>
      <c r="I891" s="175" t="str">
        <f>IF(H891="","",VLOOKUP(H891,MP!$A$3:$G$801,2,FALSE))</f>
        <v/>
      </c>
      <c r="J891" s="176" t="str">
        <f>IF(H891="","",VLOOKUP(H891,MP!$A$3:$G$801,7,FALSE))</f>
        <v/>
      </c>
      <c r="K891" s="180"/>
      <c r="L891" s="181" t="str">
        <f>IF(H891="","",VLOOKUP(H891,MP!$A$3:$G$801,6,FALSE)*K891)</f>
        <v/>
      </c>
    </row>
    <row r="892" spans="1:12" s="117" customFormat="1" ht="21" x14ac:dyDescent="0.25">
      <c r="A892" s="170"/>
      <c r="B892" s="179"/>
      <c r="C892" s="175" t="str">
        <f>IF(B892="","",VLOOKUP(B892,MP!$A$3:$G$801,2,FALSE))</f>
        <v/>
      </c>
      <c r="D892" s="176" t="str">
        <f>IF(B892="","",VLOOKUP(B892,MP!$A$3:$G$801,7,FALSE))</f>
        <v/>
      </c>
      <c r="E892" s="180"/>
      <c r="F892" s="181" t="str">
        <f>IF(B892="","",VLOOKUP(B892,MP!$A$3:$G$801,6,FALSE)*E892)</f>
        <v/>
      </c>
      <c r="G892" s="120"/>
      <c r="H892" s="179"/>
      <c r="I892" s="175" t="str">
        <f>IF(H892="","",VLOOKUP(H892,MP!$A$3:$G$801,2,FALSE))</f>
        <v/>
      </c>
      <c r="J892" s="176" t="str">
        <f>IF(H892="","",VLOOKUP(H892,MP!$A$3:$G$801,7,FALSE))</f>
        <v/>
      </c>
      <c r="K892" s="180"/>
      <c r="L892" s="181" t="str">
        <f>IF(H892="","",VLOOKUP(H892,MP!$A$3:$G$801,6,FALSE)*K892)</f>
        <v/>
      </c>
    </row>
    <row r="893" spans="1:12" s="117" customFormat="1" ht="21" x14ac:dyDescent="0.25">
      <c r="A893" s="170"/>
      <c r="B893" s="179"/>
      <c r="C893" s="175" t="str">
        <f>IF(B893="","",VLOOKUP(B893,MP!$A$3:$G$801,2,FALSE))</f>
        <v/>
      </c>
      <c r="D893" s="176" t="str">
        <f>IF(B893="","",VLOOKUP(B893,MP!$A$3:$G$801,7,FALSE))</f>
        <v/>
      </c>
      <c r="E893" s="180"/>
      <c r="F893" s="181" t="str">
        <f>IF(B893="","",VLOOKUP(B893,MP!$A$3:$G$801,6,FALSE)*E893)</f>
        <v/>
      </c>
      <c r="G893" s="120"/>
      <c r="H893" s="179"/>
      <c r="I893" s="175" t="str">
        <f>IF(H893="","",VLOOKUP(H893,MP!$A$3:$G$801,2,FALSE))</f>
        <v/>
      </c>
      <c r="J893" s="176" t="str">
        <f>IF(H893="","",VLOOKUP(H893,MP!$A$3:$G$801,7,FALSE))</f>
        <v/>
      </c>
      <c r="K893" s="180"/>
      <c r="L893" s="181" t="str">
        <f>IF(H893="","",VLOOKUP(H893,MP!$A$3:$G$801,6,FALSE)*K893)</f>
        <v/>
      </c>
    </row>
    <row r="894" spans="1:12" s="117" customFormat="1" ht="21" x14ac:dyDescent="0.25">
      <c r="A894" s="170"/>
      <c r="B894" s="179"/>
      <c r="C894" s="175" t="str">
        <f>IF(B894="","",VLOOKUP(B894,MP!$A$3:$G$801,2,FALSE))</f>
        <v/>
      </c>
      <c r="D894" s="176" t="str">
        <f>IF(B894="","",VLOOKUP(B894,MP!$A$3:$G$801,7,FALSE))</f>
        <v/>
      </c>
      <c r="E894" s="180"/>
      <c r="F894" s="181" t="str">
        <f>IF(B894="","",VLOOKUP(B894,MP!$A$3:$G$801,6,FALSE)*E894)</f>
        <v/>
      </c>
      <c r="G894" s="120"/>
      <c r="H894" s="179"/>
      <c r="I894" s="175" t="str">
        <f>IF(H894="","",VLOOKUP(H894,MP!$A$3:$G$801,2,FALSE))</f>
        <v/>
      </c>
      <c r="J894" s="176" t="str">
        <f>IF(H894="","",VLOOKUP(H894,MP!$A$3:$G$801,7,FALSE))</f>
        <v/>
      </c>
      <c r="K894" s="180"/>
      <c r="L894" s="181" t="str">
        <f>IF(H894="","",VLOOKUP(H894,MP!$A$3:$G$801,6,FALSE)*K894)</f>
        <v/>
      </c>
    </row>
    <row r="895" spans="1:12" s="117" customFormat="1" ht="21" x14ac:dyDescent="0.25">
      <c r="A895" s="170"/>
      <c r="B895" s="179"/>
      <c r="C895" s="175" t="str">
        <f>IF(B895="","",VLOOKUP(B895,MP!$A$3:$G$801,2,FALSE))</f>
        <v/>
      </c>
      <c r="D895" s="176" t="str">
        <f>IF(B895="","",VLOOKUP(B895,MP!$A$3:$G$801,7,FALSE))</f>
        <v/>
      </c>
      <c r="E895" s="180"/>
      <c r="F895" s="181" t="str">
        <f>IF(B895="","",VLOOKUP(B895,MP!$A$3:$G$801,6,FALSE)*E895)</f>
        <v/>
      </c>
      <c r="G895" s="120"/>
      <c r="H895" s="179"/>
      <c r="I895" s="175" t="str">
        <f>IF(H895="","",VLOOKUP(H895,MP!$A$3:$G$801,2,FALSE))</f>
        <v/>
      </c>
      <c r="J895" s="176" t="str">
        <f>IF(H895="","",VLOOKUP(H895,MP!$A$3:$G$801,7,FALSE))</f>
        <v/>
      </c>
      <c r="K895" s="180"/>
      <c r="L895" s="181" t="str">
        <f>IF(H895="","",VLOOKUP(H895,MP!$A$3:$G$801,6,FALSE)*K895)</f>
        <v/>
      </c>
    </row>
    <row r="896" spans="1:12" s="117" customFormat="1" ht="21" x14ac:dyDescent="0.3">
      <c r="A896" s="170"/>
      <c r="B896" s="321" t="s">
        <v>58</v>
      </c>
      <c r="C896" s="322"/>
      <c r="D896" s="322"/>
      <c r="E896" s="323"/>
      <c r="F896" s="183">
        <f>SUM(F881:F895)</f>
        <v>0</v>
      </c>
      <c r="G896" s="120"/>
      <c r="H896" s="321" t="s">
        <v>58</v>
      </c>
      <c r="I896" s="322"/>
      <c r="J896" s="322"/>
      <c r="K896" s="323"/>
      <c r="L896" s="183">
        <f>SUM(L881:L895)</f>
        <v>0</v>
      </c>
    </row>
    <row r="897" spans="1:12" s="117" customFormat="1" ht="21" x14ac:dyDescent="0.25">
      <c r="A897" s="170"/>
      <c r="B897" s="172" t="s">
        <v>64</v>
      </c>
      <c r="C897" s="173" t="s">
        <v>149</v>
      </c>
      <c r="D897" s="173" t="s">
        <v>89</v>
      </c>
      <c r="E897" s="173" t="s">
        <v>150</v>
      </c>
      <c r="F897" s="174" t="s">
        <v>56</v>
      </c>
      <c r="G897" s="120"/>
      <c r="H897" s="172" t="s">
        <v>64</v>
      </c>
      <c r="I897" s="173" t="s">
        <v>149</v>
      </c>
      <c r="J897" s="173" t="s">
        <v>89</v>
      </c>
      <c r="K897" s="173" t="s">
        <v>150</v>
      </c>
      <c r="L897" s="174" t="s">
        <v>56</v>
      </c>
    </row>
    <row r="898" spans="1:12" s="117" customFormat="1" ht="21" x14ac:dyDescent="0.25">
      <c r="A898" s="170"/>
      <c r="B898" s="179"/>
      <c r="C898" s="175" t="str">
        <f>IF(B898="","",VLOOKUP(B898,EQUIPAMENTOS!$B$11:$G$98,2,FALSE))</f>
        <v/>
      </c>
      <c r="D898" s="182" t="str">
        <f>IF(B898="","",VLOOKUP(B898,EQUIPAMENTOS!$B$11:$G$98,6,FALSE))</f>
        <v/>
      </c>
      <c r="E898" s="180"/>
      <c r="F898" s="181" t="str">
        <f>IF(B898="","",VLOOKUP(B898,EQUIPAMENTOS!$B$11:$G$98,6,FALSE)*E898)</f>
        <v/>
      </c>
      <c r="G898" s="120"/>
      <c r="H898" s="179"/>
      <c r="I898" s="175" t="str">
        <f>IF(H898="","",VLOOKUP(H898,EQUIPAMENTOS!$B$11:$G$98,2,FALSE))</f>
        <v/>
      </c>
      <c r="J898" s="182" t="str">
        <f>IF(H898="","",VLOOKUP(H898,EQUIPAMENTOS!$B$11:$G$98,6,FALSE))</f>
        <v/>
      </c>
      <c r="K898" s="180"/>
      <c r="L898" s="181" t="str">
        <f>IF(H898="","",VLOOKUP(H898,EQUIPAMENTOS!$B$11:$G$98,6,FALSE)*K898)</f>
        <v/>
      </c>
    </row>
    <row r="899" spans="1:12" s="117" customFormat="1" ht="21" x14ac:dyDescent="0.25">
      <c r="A899" s="170"/>
      <c r="B899" s="179"/>
      <c r="C899" s="175" t="str">
        <f>IF(B899="","",VLOOKUP(B899,EQUIPAMENTOS!$B$11:$G$98,2,FALSE))</f>
        <v/>
      </c>
      <c r="D899" s="182" t="str">
        <f>IF(B899="","",VLOOKUP(B899,EQUIPAMENTOS!$B$11:$G$98,6,FALSE))</f>
        <v/>
      </c>
      <c r="E899" s="180"/>
      <c r="F899" s="181" t="str">
        <f>IF(B899="","",VLOOKUP(B899,EQUIPAMENTOS!$B$11:$G$98,6,FALSE)*E899)</f>
        <v/>
      </c>
      <c r="G899" s="120"/>
      <c r="H899" s="179"/>
      <c r="I899" s="175" t="str">
        <f>IF(H899="","",VLOOKUP(H899,EQUIPAMENTOS!$B$11:$G$98,2,FALSE))</f>
        <v/>
      </c>
      <c r="J899" s="182" t="str">
        <f>IF(H899="","",VLOOKUP(H899,EQUIPAMENTOS!$B$11:$G$98,6,FALSE))</f>
        <v/>
      </c>
      <c r="K899" s="180"/>
      <c r="L899" s="181" t="str">
        <f>IF(H899="","",VLOOKUP(H899,EQUIPAMENTOS!$B$11:$G$98,6,FALSE)*K899)</f>
        <v/>
      </c>
    </row>
    <row r="900" spans="1:12" s="117" customFormat="1" ht="21" x14ac:dyDescent="0.25">
      <c r="A900" s="170"/>
      <c r="B900" s="179"/>
      <c r="C900" s="175" t="str">
        <f>IF(B900="","",VLOOKUP(B900,EQUIPAMENTOS!$B$11:$G$98,2,FALSE))</f>
        <v/>
      </c>
      <c r="D900" s="182" t="str">
        <f>IF(B900="","",VLOOKUP(B900,EQUIPAMENTOS!$B$11:$G$98,6,FALSE))</f>
        <v/>
      </c>
      <c r="E900" s="180"/>
      <c r="F900" s="181" t="str">
        <f>IF(B900="","",VLOOKUP(B900,EQUIPAMENTOS!$B$11:$G$98,6,FALSE)*E900)</f>
        <v/>
      </c>
      <c r="G900" s="120"/>
      <c r="H900" s="179"/>
      <c r="I900" s="175" t="str">
        <f>IF(H900="","",VLOOKUP(H900,EQUIPAMENTOS!$B$11:$G$98,2,FALSE))</f>
        <v/>
      </c>
      <c r="J900" s="182" t="str">
        <f>IF(H900="","",VLOOKUP(H900,EQUIPAMENTOS!$B$11:$G$98,6,FALSE))</f>
        <v/>
      </c>
      <c r="K900" s="180"/>
      <c r="L900" s="181" t="str">
        <f>IF(H900="","",VLOOKUP(H900,EQUIPAMENTOS!$B$11:$G$98,6,FALSE)*K900)</f>
        <v/>
      </c>
    </row>
    <row r="901" spans="1:12" s="117" customFormat="1" ht="21" x14ac:dyDescent="0.25">
      <c r="A901" s="170"/>
      <c r="B901" s="179"/>
      <c r="C901" s="175" t="str">
        <f>IF(B901="","",VLOOKUP(B901,EQUIPAMENTOS!$B$11:$G$98,2,FALSE))</f>
        <v/>
      </c>
      <c r="D901" s="182" t="str">
        <f>IF(B901="","",VLOOKUP(B901,EQUIPAMENTOS!$B$11:$G$98,6,FALSE))</f>
        <v/>
      </c>
      <c r="E901" s="180"/>
      <c r="F901" s="181" t="str">
        <f>IF(B901="","",VLOOKUP(B901,EQUIPAMENTOS!$B$11:$G$98,6,FALSE)*E901)</f>
        <v/>
      </c>
      <c r="G901" s="120"/>
      <c r="H901" s="179"/>
      <c r="I901" s="175" t="str">
        <f>IF(H901="","",VLOOKUP(H901,EQUIPAMENTOS!$B$11:$G$98,2,FALSE))</f>
        <v/>
      </c>
      <c r="J901" s="182" t="str">
        <f>IF(H901="","",VLOOKUP(H901,EQUIPAMENTOS!$B$11:$G$98,6,FALSE))</f>
        <v/>
      </c>
      <c r="K901" s="180"/>
      <c r="L901" s="181" t="str">
        <f>IF(H901="","",VLOOKUP(H901,EQUIPAMENTOS!$B$11:$G$98,6,FALSE)*K901)</f>
        <v/>
      </c>
    </row>
    <row r="902" spans="1:12" s="117" customFormat="1" ht="21" x14ac:dyDescent="0.25">
      <c r="A902" s="170"/>
      <c r="B902" s="179"/>
      <c r="C902" s="175" t="str">
        <f>IF(B902="","",VLOOKUP(B902,EQUIPAMENTOS!$B$11:$G$98,2,FALSE))</f>
        <v/>
      </c>
      <c r="D902" s="182" t="str">
        <f>IF(B902="","",VLOOKUP(B902,EQUIPAMENTOS!$B$11:$G$98,6,FALSE))</f>
        <v/>
      </c>
      <c r="E902" s="180"/>
      <c r="F902" s="181" t="str">
        <f>IF(B902="","",VLOOKUP(B902,EQUIPAMENTOS!$B$11:$G$98,6,FALSE)*E902)</f>
        <v/>
      </c>
      <c r="G902" s="120"/>
      <c r="H902" s="179"/>
      <c r="I902" s="175" t="str">
        <f>IF(H902="","",VLOOKUP(H902,EQUIPAMENTOS!$B$11:$G$98,2,FALSE))</f>
        <v/>
      </c>
      <c r="J902" s="182" t="str">
        <f>IF(H902="","",VLOOKUP(H902,EQUIPAMENTOS!$B$11:$G$98,6,FALSE))</f>
        <v/>
      </c>
      <c r="K902" s="180"/>
      <c r="L902" s="181" t="str">
        <f>IF(H902="","",VLOOKUP(H902,EQUIPAMENTOS!$B$11:$G$98,6,FALSE)*K902)</f>
        <v/>
      </c>
    </row>
    <row r="903" spans="1:12" s="117" customFormat="1" ht="21" x14ac:dyDescent="0.25">
      <c r="A903" s="170"/>
      <c r="B903" s="179"/>
      <c r="C903" s="175" t="str">
        <f>IF(B903="","",VLOOKUP(B903,EQUIPAMENTOS!$B$11:$G$98,2,FALSE))</f>
        <v/>
      </c>
      <c r="D903" s="182" t="str">
        <f>IF(B903="","",VLOOKUP(B903,EQUIPAMENTOS!$B$11:$G$98,6,FALSE))</f>
        <v/>
      </c>
      <c r="E903" s="180"/>
      <c r="F903" s="181" t="str">
        <f>IF(B903="","",VLOOKUP(B903,EQUIPAMENTOS!$B$11:$G$98,6,FALSE)*E903)</f>
        <v/>
      </c>
      <c r="G903" s="120"/>
      <c r="H903" s="179"/>
      <c r="I903" s="175" t="str">
        <f>IF(H903="","",VLOOKUP(H903,EQUIPAMENTOS!$B$11:$G$98,2,FALSE))</f>
        <v/>
      </c>
      <c r="J903" s="182" t="str">
        <f>IF(H903="","",VLOOKUP(H903,EQUIPAMENTOS!$B$11:$G$98,6,FALSE))</f>
        <v/>
      </c>
      <c r="K903" s="180"/>
      <c r="L903" s="181" t="str">
        <f>IF(H903="","",VLOOKUP(H903,EQUIPAMENTOS!$B$11:$G$98,6,FALSE)*K903)</f>
        <v/>
      </c>
    </row>
    <row r="904" spans="1:12" s="117" customFormat="1" ht="21" x14ac:dyDescent="0.25">
      <c r="A904" s="170"/>
      <c r="B904" s="179"/>
      <c r="C904" s="175" t="str">
        <f>IF(B904="","",VLOOKUP(B904,EQUIPAMENTOS!$B$11:$G$98,2,FALSE))</f>
        <v/>
      </c>
      <c r="D904" s="182" t="str">
        <f>IF(B904="","",VLOOKUP(B904,EQUIPAMENTOS!$B$11:$G$98,6,FALSE))</f>
        <v/>
      </c>
      <c r="E904" s="180"/>
      <c r="F904" s="181" t="str">
        <f>IF(B904="","",VLOOKUP(B904,EQUIPAMENTOS!$B$11:$G$98,6,FALSE)*E904)</f>
        <v/>
      </c>
      <c r="G904" s="120"/>
      <c r="H904" s="179"/>
      <c r="I904" s="175" t="str">
        <f>IF(H904="","",VLOOKUP(H904,EQUIPAMENTOS!$B$11:$G$98,2,FALSE))</f>
        <v/>
      </c>
      <c r="J904" s="182" t="str">
        <f>IF(H904="","",VLOOKUP(H904,EQUIPAMENTOS!$B$11:$G$98,6,FALSE))</f>
        <v/>
      </c>
      <c r="K904" s="180"/>
      <c r="L904" s="181" t="str">
        <f>IF(H904="","",VLOOKUP(H904,EQUIPAMENTOS!$B$11:$G$98,6,FALSE)*K904)</f>
        <v/>
      </c>
    </row>
    <row r="905" spans="1:12" s="117" customFormat="1" ht="21" x14ac:dyDescent="0.3">
      <c r="A905" s="170"/>
      <c r="B905" s="321" t="s">
        <v>80</v>
      </c>
      <c r="C905" s="322"/>
      <c r="D905" s="322"/>
      <c r="E905" s="323"/>
      <c r="F905" s="118">
        <f>SUM(F898:F904)</f>
        <v>0</v>
      </c>
      <c r="G905" s="120"/>
      <c r="H905" s="321" t="s">
        <v>80</v>
      </c>
      <c r="I905" s="322"/>
      <c r="J905" s="322"/>
      <c r="K905" s="323"/>
      <c r="L905" s="118">
        <f>SUM(L898:L904)</f>
        <v>0</v>
      </c>
    </row>
    <row r="906" spans="1:12" s="117" customFormat="1" ht="21.75" thickBot="1" x14ac:dyDescent="0.35">
      <c r="A906" s="170"/>
      <c r="B906" s="318" t="s">
        <v>57</v>
      </c>
      <c r="C906" s="319"/>
      <c r="D906" s="319"/>
      <c r="E906" s="320"/>
      <c r="F906" s="119">
        <f>+F896+F905</f>
        <v>0</v>
      </c>
      <c r="G906" s="120"/>
      <c r="H906" s="318" t="s">
        <v>57</v>
      </c>
      <c r="I906" s="319"/>
      <c r="J906" s="319"/>
      <c r="K906" s="320"/>
      <c r="L906" s="119">
        <f>+L896+L905</f>
        <v>0</v>
      </c>
    </row>
    <row r="907" spans="1:12" s="117" customFormat="1" ht="21" x14ac:dyDescent="0.25">
      <c r="A907" s="170"/>
      <c r="G907" s="120"/>
    </row>
    <row r="908" spans="1:12" s="117" customFormat="1" ht="21.75" thickBot="1" x14ac:dyDescent="0.3">
      <c r="A908" s="170"/>
      <c r="G908" s="120"/>
    </row>
    <row r="909" spans="1:12" s="117" customFormat="1" ht="21.75" thickBot="1" x14ac:dyDescent="0.3">
      <c r="A909" s="170">
        <v>41</v>
      </c>
      <c r="B909" s="324" t="s">
        <v>118</v>
      </c>
      <c r="C909" s="325"/>
      <c r="D909" s="325"/>
      <c r="E909" s="325"/>
      <c r="F909" s="326"/>
      <c r="G909" s="120"/>
      <c r="H909" s="324" t="s">
        <v>118</v>
      </c>
      <c r="I909" s="325"/>
      <c r="J909" s="325"/>
      <c r="K909" s="325"/>
      <c r="L909" s="326"/>
    </row>
    <row r="910" spans="1:12" s="117" customFormat="1" ht="21" x14ac:dyDescent="0.25">
      <c r="A910" s="170"/>
      <c r="B910" s="172" t="s">
        <v>64</v>
      </c>
      <c r="C910" s="173" t="s">
        <v>148</v>
      </c>
      <c r="D910" s="172" t="s">
        <v>49</v>
      </c>
      <c r="E910" s="172" t="s">
        <v>53</v>
      </c>
      <c r="F910" s="174" t="s">
        <v>56</v>
      </c>
      <c r="G910" s="120"/>
      <c r="H910" s="172" t="s">
        <v>64</v>
      </c>
      <c r="I910" s="173" t="s">
        <v>148</v>
      </c>
      <c r="J910" s="172" t="s">
        <v>49</v>
      </c>
      <c r="K910" s="172" t="s">
        <v>53</v>
      </c>
      <c r="L910" s="174" t="s">
        <v>56</v>
      </c>
    </row>
    <row r="911" spans="1:12" s="117" customFormat="1" ht="21" x14ac:dyDescent="0.25">
      <c r="A911" s="170"/>
      <c r="B911" s="177"/>
      <c r="C911" s="175" t="str">
        <f>IF(B911="","",VLOOKUP(B911,MP!$A$3:$G$801,2,FALSE))</f>
        <v/>
      </c>
      <c r="D911" s="176" t="str">
        <f>IF(B911="","",VLOOKUP(B911,MP!$A$3:$G$801,7,FALSE))</f>
        <v/>
      </c>
      <c r="E911" s="180"/>
      <c r="F911" s="181" t="str">
        <f>IF(B911="","",VLOOKUP(B911,MP!$A$3:$G$801,6,FALSE)*E911)</f>
        <v/>
      </c>
      <c r="G911" s="120"/>
      <c r="H911" s="177"/>
      <c r="I911" s="175" t="str">
        <f>IF(H911="","",VLOOKUP(H911,MP!$A$3:$G$801,2,FALSE))</f>
        <v/>
      </c>
      <c r="J911" s="176" t="str">
        <f>IF(H911="","",VLOOKUP(H911,MP!$A$3:$G$801,7,FALSE))</f>
        <v/>
      </c>
      <c r="K911" s="180"/>
      <c r="L911" s="181" t="str">
        <f>IF(H911="","",VLOOKUP(H911,MP!$A$3:$G$801,6,FALSE)*K911)</f>
        <v/>
      </c>
    </row>
    <row r="912" spans="1:12" s="117" customFormat="1" ht="21" x14ac:dyDescent="0.25">
      <c r="A912" s="170"/>
      <c r="B912" s="178"/>
      <c r="C912" s="175" t="str">
        <f>IF(B912="","",VLOOKUP(B912,MP!$A$3:$G$801,2,FALSE))</f>
        <v/>
      </c>
      <c r="D912" s="176" t="str">
        <f>IF(B912="","",VLOOKUP(B912,MP!$A$3:$G$801,7,FALSE))</f>
        <v/>
      </c>
      <c r="E912" s="180"/>
      <c r="F912" s="181" t="str">
        <f>IF(B912="","",VLOOKUP(B912,MP!$A$3:$G$801,6,FALSE)*E912)</f>
        <v/>
      </c>
      <c r="G912" s="120"/>
      <c r="H912" s="178"/>
      <c r="I912" s="175" t="str">
        <f>IF(H912="","",VLOOKUP(H912,MP!$A$3:$G$801,2,FALSE))</f>
        <v/>
      </c>
      <c r="J912" s="176" t="str">
        <f>IF(H912="","",VLOOKUP(H912,MP!$A$3:$G$801,7,FALSE))</f>
        <v/>
      </c>
      <c r="K912" s="180"/>
      <c r="L912" s="181" t="str">
        <f>IF(H912="","",VLOOKUP(H912,MP!$A$3:$G$801,6,FALSE)*K912)</f>
        <v/>
      </c>
    </row>
    <row r="913" spans="1:12" s="117" customFormat="1" ht="21" x14ac:dyDescent="0.25">
      <c r="A913" s="170"/>
      <c r="B913" s="178"/>
      <c r="C913" s="175" t="str">
        <f>IF(B913="","",VLOOKUP(B913,MP!$A$3:$G$801,2,FALSE))</f>
        <v/>
      </c>
      <c r="D913" s="176" t="str">
        <f>IF(B913="","",VLOOKUP(B913,MP!$A$3:$G$801,7,FALSE))</f>
        <v/>
      </c>
      <c r="E913" s="180"/>
      <c r="F913" s="181" t="str">
        <f>IF(B913="","",VLOOKUP(B913,MP!$A$3:$G$801,6,FALSE)*E913)</f>
        <v/>
      </c>
      <c r="G913" s="120"/>
      <c r="H913" s="178"/>
      <c r="I913" s="175" t="str">
        <f>IF(H913="","",VLOOKUP(H913,MP!$A$3:$G$801,2,FALSE))</f>
        <v/>
      </c>
      <c r="J913" s="176" t="str">
        <f>IF(H913="","",VLOOKUP(H913,MP!$A$3:$G$801,7,FALSE))</f>
        <v/>
      </c>
      <c r="K913" s="180"/>
      <c r="L913" s="181" t="str">
        <f>IF(H913="","",VLOOKUP(H913,MP!$A$3:$G$801,6,FALSE)*K913)</f>
        <v/>
      </c>
    </row>
    <row r="914" spans="1:12" s="117" customFormat="1" ht="21" x14ac:dyDescent="0.25">
      <c r="A914" s="170"/>
      <c r="B914" s="178"/>
      <c r="C914" s="175" t="str">
        <f>IF(B914="","",VLOOKUP(B914,MP!$A$3:$G$801,2,FALSE))</f>
        <v/>
      </c>
      <c r="D914" s="176" t="str">
        <f>IF(B914="","",VLOOKUP(B914,MP!$A$3:$G$801,7,FALSE))</f>
        <v/>
      </c>
      <c r="E914" s="180"/>
      <c r="F914" s="181" t="str">
        <f>IF(B914="","",VLOOKUP(B914,MP!$A$3:$G$801,6,FALSE)*E914)</f>
        <v/>
      </c>
      <c r="G914" s="120"/>
      <c r="H914" s="178"/>
      <c r="I914" s="175" t="str">
        <f>IF(H914="","",VLOOKUP(H914,MP!$A$3:$G$801,2,FALSE))</f>
        <v/>
      </c>
      <c r="J914" s="176" t="str">
        <f>IF(H914="","",VLOOKUP(H914,MP!$A$3:$G$801,7,FALSE))</f>
        <v/>
      </c>
      <c r="K914" s="180"/>
      <c r="L914" s="181" t="str">
        <f>IF(H914="","",VLOOKUP(H914,MP!$A$3:$G$801,6,FALSE)*K914)</f>
        <v/>
      </c>
    </row>
    <row r="915" spans="1:12" s="117" customFormat="1" ht="21" x14ac:dyDescent="0.25">
      <c r="A915" s="170"/>
      <c r="B915" s="178"/>
      <c r="C915" s="175" t="str">
        <f>IF(B915="","",VLOOKUP(B915,MP!$A$3:$G$801,2,FALSE))</f>
        <v/>
      </c>
      <c r="D915" s="176" t="str">
        <f>IF(B915="","",VLOOKUP(B915,MP!$A$3:$G$801,7,FALSE))</f>
        <v/>
      </c>
      <c r="E915" s="180"/>
      <c r="F915" s="181" t="str">
        <f>IF(B915="","",VLOOKUP(B915,MP!$A$3:$G$801,6,FALSE)*E915)</f>
        <v/>
      </c>
      <c r="G915" s="120"/>
      <c r="H915" s="178"/>
      <c r="I915" s="175" t="str">
        <f>IF(H915="","",VLOOKUP(H915,MP!$A$3:$G$801,2,FALSE))</f>
        <v/>
      </c>
      <c r="J915" s="176" t="str">
        <f>IF(H915="","",VLOOKUP(H915,MP!$A$3:$G$801,7,FALSE))</f>
        <v/>
      </c>
      <c r="K915" s="180"/>
      <c r="L915" s="181" t="str">
        <f>IF(H915="","",VLOOKUP(H915,MP!$A$3:$G$801,6,FALSE)*K915)</f>
        <v/>
      </c>
    </row>
    <row r="916" spans="1:12" s="117" customFormat="1" ht="21" x14ac:dyDescent="0.25">
      <c r="A916" s="170"/>
      <c r="B916" s="178"/>
      <c r="C916" s="175" t="str">
        <f>IF(B916="","",VLOOKUP(B916,MP!$A$3:$G$801,2,FALSE))</f>
        <v/>
      </c>
      <c r="D916" s="176" t="str">
        <f>IF(B916="","",VLOOKUP(B916,MP!$A$3:$G$801,7,FALSE))</f>
        <v/>
      </c>
      <c r="E916" s="180"/>
      <c r="F916" s="181" t="str">
        <f>IF(B916="","",VLOOKUP(B916,MP!$A$3:$G$801,6,FALSE)*E916)</f>
        <v/>
      </c>
      <c r="G916" s="120"/>
      <c r="H916" s="178"/>
      <c r="I916" s="175" t="str">
        <f>IF(H916="","",VLOOKUP(H916,MP!$A$3:$G$801,2,FALSE))</f>
        <v/>
      </c>
      <c r="J916" s="176" t="str">
        <f>IF(H916="","",VLOOKUP(H916,MP!$A$3:$G$801,7,FALSE))</f>
        <v/>
      </c>
      <c r="K916" s="180"/>
      <c r="L916" s="181" t="str">
        <f>IF(H916="","",VLOOKUP(H916,MP!$A$3:$G$801,6,FALSE)*K916)</f>
        <v/>
      </c>
    </row>
    <row r="917" spans="1:12" s="117" customFormat="1" ht="21" x14ac:dyDescent="0.25">
      <c r="A917" s="170"/>
      <c r="B917" s="178"/>
      <c r="C917" s="175" t="str">
        <f>IF(B917="","",VLOOKUP(B917,MP!$A$3:$G$801,2,FALSE))</f>
        <v/>
      </c>
      <c r="D917" s="176" t="str">
        <f>IF(B917="","",VLOOKUP(B917,MP!$A$3:$G$801,7,FALSE))</f>
        <v/>
      </c>
      <c r="E917" s="180"/>
      <c r="F917" s="181" t="str">
        <f>IF(B917="","",VLOOKUP(B917,MP!$A$3:$G$801,6,FALSE)*E917)</f>
        <v/>
      </c>
      <c r="G917" s="120"/>
      <c r="H917" s="178"/>
      <c r="I917" s="175" t="str">
        <f>IF(H917="","",VLOOKUP(H917,MP!$A$3:$G$801,2,FALSE))</f>
        <v/>
      </c>
      <c r="J917" s="176" t="str">
        <f>IF(H917="","",VLOOKUP(H917,MP!$A$3:$G$801,7,FALSE))</f>
        <v/>
      </c>
      <c r="K917" s="180"/>
      <c r="L917" s="181" t="str">
        <f>IF(H917="","",VLOOKUP(H917,MP!$A$3:$G$801,6,FALSE)*K917)</f>
        <v/>
      </c>
    </row>
    <row r="918" spans="1:12" s="117" customFormat="1" ht="21" x14ac:dyDescent="0.25">
      <c r="A918" s="170"/>
      <c r="B918" s="178"/>
      <c r="C918" s="175" t="str">
        <f>IF(B918="","",VLOOKUP(B918,MP!$A$3:$G$801,2,FALSE))</f>
        <v/>
      </c>
      <c r="D918" s="176" t="str">
        <f>IF(B918="","",VLOOKUP(B918,MP!$A$3:$G$801,7,FALSE))</f>
        <v/>
      </c>
      <c r="E918" s="180"/>
      <c r="F918" s="181" t="str">
        <f>IF(B918="","",VLOOKUP(B918,MP!$A$3:$G$801,6,FALSE)*E918)</f>
        <v/>
      </c>
      <c r="G918" s="120"/>
      <c r="H918" s="178"/>
      <c r="I918" s="175" t="str">
        <f>IF(H918="","",VLOOKUP(H918,MP!$A$3:$G$801,2,FALSE))</f>
        <v/>
      </c>
      <c r="J918" s="176" t="str">
        <f>IF(H918="","",VLOOKUP(H918,MP!$A$3:$G$801,7,FALSE))</f>
        <v/>
      </c>
      <c r="K918" s="180"/>
      <c r="L918" s="181" t="str">
        <f>IF(H918="","",VLOOKUP(H918,MP!$A$3:$G$801,6,FALSE)*K918)</f>
        <v/>
      </c>
    </row>
    <row r="919" spans="1:12" s="117" customFormat="1" ht="21" x14ac:dyDescent="0.25">
      <c r="A919" s="170"/>
      <c r="B919" s="178"/>
      <c r="C919" s="175" t="str">
        <f>IF(B919="","",VLOOKUP(B919,MP!$A$3:$G$801,2,FALSE))</f>
        <v/>
      </c>
      <c r="D919" s="176" t="str">
        <f>IF(B919="","",VLOOKUP(B919,MP!$A$3:$G$801,7,FALSE))</f>
        <v/>
      </c>
      <c r="E919" s="180"/>
      <c r="F919" s="181" t="str">
        <f>IF(B919="","",VLOOKUP(B919,MP!$A$3:$G$801,6,FALSE)*E919)</f>
        <v/>
      </c>
      <c r="G919" s="120"/>
      <c r="H919" s="178"/>
      <c r="I919" s="175" t="str">
        <f>IF(H919="","",VLOOKUP(H919,MP!$A$3:$G$801,2,FALSE))</f>
        <v/>
      </c>
      <c r="J919" s="176" t="str">
        <f>IF(H919="","",VLOOKUP(H919,MP!$A$3:$G$801,7,FALSE))</f>
        <v/>
      </c>
      <c r="K919" s="180"/>
      <c r="L919" s="181" t="str">
        <f>IF(H919="","",VLOOKUP(H919,MP!$A$3:$G$801,6,FALSE)*K919)</f>
        <v/>
      </c>
    </row>
    <row r="920" spans="1:12" s="117" customFormat="1" ht="21" x14ac:dyDescent="0.25">
      <c r="A920" s="170"/>
      <c r="B920" s="178"/>
      <c r="C920" s="175" t="str">
        <f>IF(B920="","",VLOOKUP(B920,MP!$A$3:$G$801,2,FALSE))</f>
        <v/>
      </c>
      <c r="D920" s="176" t="str">
        <f>IF(B920="","",VLOOKUP(B920,MP!$A$3:$G$801,7,FALSE))</f>
        <v/>
      </c>
      <c r="E920" s="180"/>
      <c r="F920" s="181" t="str">
        <f>IF(B920="","",VLOOKUP(B920,MP!$A$3:$G$801,6,FALSE)*E920)</f>
        <v/>
      </c>
      <c r="G920" s="120"/>
      <c r="H920" s="178"/>
      <c r="I920" s="175" t="str">
        <f>IF(H920="","",VLOOKUP(H920,MP!$A$3:$G$801,2,FALSE))</f>
        <v/>
      </c>
      <c r="J920" s="176" t="str">
        <f>IF(H920="","",VLOOKUP(H920,MP!$A$3:$G$801,7,FALSE))</f>
        <v/>
      </c>
      <c r="K920" s="180"/>
      <c r="L920" s="181" t="str">
        <f>IF(H920="","",VLOOKUP(H920,MP!$A$3:$G$801,6,FALSE)*K920)</f>
        <v/>
      </c>
    </row>
    <row r="921" spans="1:12" s="117" customFormat="1" ht="21" x14ac:dyDescent="0.25">
      <c r="A921" s="170"/>
      <c r="B921" s="178"/>
      <c r="C921" s="175" t="str">
        <f>IF(B921="","",VLOOKUP(B921,MP!$A$3:$G$801,2,FALSE))</f>
        <v/>
      </c>
      <c r="D921" s="176" t="str">
        <f>IF(B921="","",VLOOKUP(B921,MP!$A$3:$G$801,7,FALSE))</f>
        <v/>
      </c>
      <c r="E921" s="180"/>
      <c r="F921" s="181" t="str">
        <f>IF(B921="","",VLOOKUP(B921,MP!$A$3:$G$801,6,FALSE)*E921)</f>
        <v/>
      </c>
      <c r="G921" s="120"/>
      <c r="H921" s="178"/>
      <c r="I921" s="175" t="str">
        <f>IF(H921="","",VLOOKUP(H921,MP!$A$3:$G$801,2,FALSE))</f>
        <v/>
      </c>
      <c r="J921" s="176" t="str">
        <f>IF(H921="","",VLOOKUP(H921,MP!$A$3:$G$801,7,FALSE))</f>
        <v/>
      </c>
      <c r="K921" s="180"/>
      <c r="L921" s="181" t="str">
        <f>IF(H921="","",VLOOKUP(H921,MP!$A$3:$G$801,6,FALSE)*K921)</f>
        <v/>
      </c>
    </row>
    <row r="922" spans="1:12" s="117" customFormat="1" ht="21" x14ac:dyDescent="0.25">
      <c r="A922" s="170"/>
      <c r="B922" s="179"/>
      <c r="C922" s="175" t="str">
        <f>IF(B922="","",VLOOKUP(B922,MP!$A$3:$G$801,2,FALSE))</f>
        <v/>
      </c>
      <c r="D922" s="176" t="str">
        <f>IF(B922="","",VLOOKUP(B922,MP!$A$3:$G$801,7,FALSE))</f>
        <v/>
      </c>
      <c r="E922" s="180"/>
      <c r="F922" s="181" t="str">
        <f>IF(B922="","",VLOOKUP(B922,MP!$A$3:$G$801,6,FALSE)*E922)</f>
        <v/>
      </c>
      <c r="G922" s="120"/>
      <c r="H922" s="179"/>
      <c r="I922" s="175" t="str">
        <f>IF(H922="","",VLOOKUP(H922,MP!$A$3:$G$801,2,FALSE))</f>
        <v/>
      </c>
      <c r="J922" s="176" t="str">
        <f>IF(H922="","",VLOOKUP(H922,MP!$A$3:$G$801,7,FALSE))</f>
        <v/>
      </c>
      <c r="K922" s="180"/>
      <c r="L922" s="181" t="str">
        <f>IF(H922="","",VLOOKUP(H922,MP!$A$3:$G$801,6,FALSE)*K922)</f>
        <v/>
      </c>
    </row>
    <row r="923" spans="1:12" s="117" customFormat="1" ht="21" x14ac:dyDescent="0.25">
      <c r="A923" s="170"/>
      <c r="B923" s="179"/>
      <c r="C923" s="175" t="str">
        <f>IF(B923="","",VLOOKUP(B923,MP!$A$3:$G$801,2,FALSE))</f>
        <v/>
      </c>
      <c r="D923" s="176" t="str">
        <f>IF(B923="","",VLOOKUP(B923,MP!$A$3:$G$801,7,FALSE))</f>
        <v/>
      </c>
      <c r="E923" s="180"/>
      <c r="F923" s="181" t="str">
        <f>IF(B923="","",VLOOKUP(B923,MP!$A$3:$G$801,6,FALSE)*E923)</f>
        <v/>
      </c>
      <c r="G923" s="120"/>
      <c r="H923" s="179"/>
      <c r="I923" s="175" t="str">
        <f>IF(H923="","",VLOOKUP(H923,MP!$A$3:$G$801,2,FALSE))</f>
        <v/>
      </c>
      <c r="J923" s="176" t="str">
        <f>IF(H923="","",VLOOKUP(H923,MP!$A$3:$G$801,7,FALSE))</f>
        <v/>
      </c>
      <c r="K923" s="180"/>
      <c r="L923" s="181" t="str">
        <f>IF(H923="","",VLOOKUP(H923,MP!$A$3:$G$801,6,FALSE)*K923)</f>
        <v/>
      </c>
    </row>
    <row r="924" spans="1:12" s="117" customFormat="1" ht="21" x14ac:dyDescent="0.25">
      <c r="A924" s="170"/>
      <c r="B924" s="179"/>
      <c r="C924" s="175" t="str">
        <f>IF(B924="","",VLOOKUP(B924,MP!$A$3:$G$801,2,FALSE))</f>
        <v/>
      </c>
      <c r="D924" s="176" t="str">
        <f>IF(B924="","",VLOOKUP(B924,MP!$A$3:$G$801,7,FALSE))</f>
        <v/>
      </c>
      <c r="E924" s="180"/>
      <c r="F924" s="181" t="str">
        <f>IF(B924="","",VLOOKUP(B924,MP!$A$3:$G$801,6,FALSE)*E924)</f>
        <v/>
      </c>
      <c r="G924" s="120"/>
      <c r="H924" s="179"/>
      <c r="I924" s="175" t="str">
        <f>IF(H924="","",VLOOKUP(H924,MP!$A$3:$G$801,2,FALSE))</f>
        <v/>
      </c>
      <c r="J924" s="176" t="str">
        <f>IF(H924="","",VLOOKUP(H924,MP!$A$3:$G$801,7,FALSE))</f>
        <v/>
      </c>
      <c r="K924" s="180"/>
      <c r="L924" s="181" t="str">
        <f>IF(H924="","",VLOOKUP(H924,MP!$A$3:$G$801,6,FALSE)*K924)</f>
        <v/>
      </c>
    </row>
    <row r="925" spans="1:12" s="117" customFormat="1" ht="21" x14ac:dyDescent="0.25">
      <c r="A925" s="170"/>
      <c r="B925" s="179"/>
      <c r="C925" s="175" t="str">
        <f>IF(B925="","",VLOOKUP(B925,MP!$A$3:$G$801,2,FALSE))</f>
        <v/>
      </c>
      <c r="D925" s="176" t="str">
        <f>IF(B925="","",VLOOKUP(B925,MP!$A$3:$G$801,7,FALSE))</f>
        <v/>
      </c>
      <c r="E925" s="180"/>
      <c r="F925" s="181" t="str">
        <f>IF(B925="","",VLOOKUP(B925,MP!$A$3:$G$801,6,FALSE)*E925)</f>
        <v/>
      </c>
      <c r="G925" s="120"/>
      <c r="H925" s="179"/>
      <c r="I925" s="175" t="str">
        <f>IF(H925="","",VLOOKUP(H925,MP!$A$3:$G$801,2,FALSE))</f>
        <v/>
      </c>
      <c r="J925" s="176" t="str">
        <f>IF(H925="","",VLOOKUP(H925,MP!$A$3:$G$801,7,FALSE))</f>
        <v/>
      </c>
      <c r="K925" s="180"/>
      <c r="L925" s="181" t="str">
        <f>IF(H925="","",VLOOKUP(H925,MP!$A$3:$G$801,6,FALSE)*K925)</f>
        <v/>
      </c>
    </row>
    <row r="926" spans="1:12" s="117" customFormat="1" ht="21" x14ac:dyDescent="0.3">
      <c r="A926" s="170"/>
      <c r="B926" s="321" t="s">
        <v>58</v>
      </c>
      <c r="C926" s="322"/>
      <c r="D926" s="322"/>
      <c r="E926" s="323"/>
      <c r="F926" s="183">
        <f>SUM(F911:F925)</f>
        <v>0</v>
      </c>
      <c r="G926" s="120"/>
      <c r="H926" s="321" t="s">
        <v>58</v>
      </c>
      <c r="I926" s="322"/>
      <c r="J926" s="322"/>
      <c r="K926" s="323"/>
      <c r="L926" s="183">
        <f>SUM(L911:L925)</f>
        <v>0</v>
      </c>
    </row>
    <row r="927" spans="1:12" s="117" customFormat="1" ht="21" x14ac:dyDescent="0.25">
      <c r="A927" s="170"/>
      <c r="B927" s="172" t="s">
        <v>64</v>
      </c>
      <c r="C927" s="173" t="s">
        <v>149</v>
      </c>
      <c r="D927" s="173" t="s">
        <v>89</v>
      </c>
      <c r="E927" s="173" t="s">
        <v>150</v>
      </c>
      <c r="F927" s="174" t="s">
        <v>56</v>
      </c>
      <c r="G927" s="120"/>
      <c r="H927" s="172" t="s">
        <v>64</v>
      </c>
      <c r="I927" s="173" t="s">
        <v>149</v>
      </c>
      <c r="J927" s="173" t="s">
        <v>89</v>
      </c>
      <c r="K927" s="173" t="s">
        <v>150</v>
      </c>
      <c r="L927" s="174" t="s">
        <v>56</v>
      </c>
    </row>
    <row r="928" spans="1:12" s="117" customFormat="1" ht="21" x14ac:dyDescent="0.25">
      <c r="A928" s="170"/>
      <c r="B928" s="179"/>
      <c r="C928" s="175" t="str">
        <f>IF(B928="","",VLOOKUP(B928,EQUIPAMENTOS!$B$11:$G$98,2,FALSE))</f>
        <v/>
      </c>
      <c r="D928" s="182" t="str">
        <f>IF(B928="","",VLOOKUP(B928,EQUIPAMENTOS!$B$11:$G$98,6,FALSE))</f>
        <v/>
      </c>
      <c r="E928" s="180"/>
      <c r="F928" s="181" t="str">
        <f>IF(B928="","",VLOOKUP(B928,EQUIPAMENTOS!$B$11:$G$98,6,FALSE)*E928)</f>
        <v/>
      </c>
      <c r="G928" s="120"/>
      <c r="H928" s="179"/>
      <c r="I928" s="175" t="str">
        <f>IF(H928="","",VLOOKUP(H928,EQUIPAMENTOS!$B$11:$G$98,2,FALSE))</f>
        <v/>
      </c>
      <c r="J928" s="182" t="str">
        <f>IF(H928="","",VLOOKUP(H928,EQUIPAMENTOS!$B$11:$G$98,6,FALSE))</f>
        <v/>
      </c>
      <c r="K928" s="180"/>
      <c r="L928" s="181" t="str">
        <f>IF(H928="","",VLOOKUP(H928,EQUIPAMENTOS!$B$11:$G$98,6,FALSE)*K928)</f>
        <v/>
      </c>
    </row>
    <row r="929" spans="1:12" s="117" customFormat="1" ht="21" x14ac:dyDescent="0.25">
      <c r="A929" s="170"/>
      <c r="B929" s="179"/>
      <c r="C929" s="175" t="str">
        <f>IF(B929="","",VLOOKUP(B929,EQUIPAMENTOS!$B$11:$G$98,2,FALSE))</f>
        <v/>
      </c>
      <c r="D929" s="182" t="str">
        <f>IF(B929="","",VLOOKUP(B929,EQUIPAMENTOS!$B$11:$G$98,6,FALSE))</f>
        <v/>
      </c>
      <c r="E929" s="180"/>
      <c r="F929" s="181" t="str">
        <f>IF(B929="","",VLOOKUP(B929,EQUIPAMENTOS!$B$11:$G$98,6,FALSE)*E929)</f>
        <v/>
      </c>
      <c r="G929" s="120"/>
      <c r="H929" s="179"/>
      <c r="I929" s="175" t="str">
        <f>IF(H929="","",VLOOKUP(H929,EQUIPAMENTOS!$B$11:$G$98,2,FALSE))</f>
        <v/>
      </c>
      <c r="J929" s="182" t="str">
        <f>IF(H929="","",VLOOKUP(H929,EQUIPAMENTOS!$B$11:$G$98,6,FALSE))</f>
        <v/>
      </c>
      <c r="K929" s="180"/>
      <c r="L929" s="181" t="str">
        <f>IF(H929="","",VLOOKUP(H929,EQUIPAMENTOS!$B$11:$G$98,6,FALSE)*K929)</f>
        <v/>
      </c>
    </row>
    <row r="930" spans="1:12" s="117" customFormat="1" ht="21" x14ac:dyDescent="0.25">
      <c r="A930" s="170"/>
      <c r="B930" s="179"/>
      <c r="C930" s="175" t="str">
        <f>IF(B930="","",VLOOKUP(B930,EQUIPAMENTOS!$B$11:$G$98,2,FALSE))</f>
        <v/>
      </c>
      <c r="D930" s="182" t="str">
        <f>IF(B930="","",VLOOKUP(B930,EQUIPAMENTOS!$B$11:$G$98,6,FALSE))</f>
        <v/>
      </c>
      <c r="E930" s="180"/>
      <c r="F930" s="181" t="str">
        <f>IF(B930="","",VLOOKUP(B930,EQUIPAMENTOS!$B$11:$G$98,6,FALSE)*E930)</f>
        <v/>
      </c>
      <c r="G930" s="120"/>
      <c r="H930" s="179"/>
      <c r="I930" s="175" t="str">
        <f>IF(H930="","",VLOOKUP(H930,EQUIPAMENTOS!$B$11:$G$98,2,FALSE))</f>
        <v/>
      </c>
      <c r="J930" s="182" t="str">
        <f>IF(H930="","",VLOOKUP(H930,EQUIPAMENTOS!$B$11:$G$98,6,FALSE))</f>
        <v/>
      </c>
      <c r="K930" s="180"/>
      <c r="L930" s="181" t="str">
        <f>IF(H930="","",VLOOKUP(H930,EQUIPAMENTOS!$B$11:$G$98,6,FALSE)*K930)</f>
        <v/>
      </c>
    </row>
    <row r="931" spans="1:12" s="117" customFormat="1" ht="21" x14ac:dyDescent="0.25">
      <c r="A931" s="170"/>
      <c r="B931" s="179"/>
      <c r="C931" s="175" t="str">
        <f>IF(B931="","",VLOOKUP(B931,EQUIPAMENTOS!$B$11:$G$98,2,FALSE))</f>
        <v/>
      </c>
      <c r="D931" s="182" t="str">
        <f>IF(B931="","",VLOOKUP(B931,EQUIPAMENTOS!$B$11:$G$98,6,FALSE))</f>
        <v/>
      </c>
      <c r="E931" s="180"/>
      <c r="F931" s="181" t="str">
        <f>IF(B931="","",VLOOKUP(B931,EQUIPAMENTOS!$B$11:$G$98,6,FALSE)*E931)</f>
        <v/>
      </c>
      <c r="G931" s="120"/>
      <c r="H931" s="179"/>
      <c r="I931" s="175" t="str">
        <f>IF(H931="","",VLOOKUP(H931,EQUIPAMENTOS!$B$11:$G$98,2,FALSE))</f>
        <v/>
      </c>
      <c r="J931" s="182" t="str">
        <f>IF(H931="","",VLOOKUP(H931,EQUIPAMENTOS!$B$11:$G$98,6,FALSE))</f>
        <v/>
      </c>
      <c r="K931" s="180"/>
      <c r="L931" s="181" t="str">
        <f>IF(H931="","",VLOOKUP(H931,EQUIPAMENTOS!$B$11:$G$98,6,FALSE)*K931)</f>
        <v/>
      </c>
    </row>
    <row r="932" spans="1:12" s="117" customFormat="1" ht="21" x14ac:dyDescent="0.25">
      <c r="A932" s="170"/>
      <c r="B932" s="179"/>
      <c r="C932" s="175" t="str">
        <f>IF(B932="","",VLOOKUP(B932,EQUIPAMENTOS!$B$11:$G$98,2,FALSE))</f>
        <v/>
      </c>
      <c r="D932" s="182" t="str">
        <f>IF(B932="","",VLOOKUP(B932,EQUIPAMENTOS!$B$11:$G$98,6,FALSE))</f>
        <v/>
      </c>
      <c r="E932" s="180"/>
      <c r="F932" s="181" t="str">
        <f>IF(B932="","",VLOOKUP(B932,EQUIPAMENTOS!$B$11:$G$98,6,FALSE)*E932)</f>
        <v/>
      </c>
      <c r="G932" s="120"/>
      <c r="H932" s="179"/>
      <c r="I932" s="175" t="str">
        <f>IF(H932="","",VLOOKUP(H932,EQUIPAMENTOS!$B$11:$G$98,2,FALSE))</f>
        <v/>
      </c>
      <c r="J932" s="182" t="str">
        <f>IF(H932="","",VLOOKUP(H932,EQUIPAMENTOS!$B$11:$G$98,6,FALSE))</f>
        <v/>
      </c>
      <c r="K932" s="180"/>
      <c r="L932" s="181" t="str">
        <f>IF(H932="","",VLOOKUP(H932,EQUIPAMENTOS!$B$11:$G$98,6,FALSE)*K932)</f>
        <v/>
      </c>
    </row>
    <row r="933" spans="1:12" s="117" customFormat="1" ht="21" x14ac:dyDescent="0.25">
      <c r="A933" s="170"/>
      <c r="B933" s="179"/>
      <c r="C933" s="175" t="str">
        <f>IF(B933="","",VLOOKUP(B933,EQUIPAMENTOS!$B$11:$G$98,2,FALSE))</f>
        <v/>
      </c>
      <c r="D933" s="182" t="str">
        <f>IF(B933="","",VLOOKUP(B933,EQUIPAMENTOS!$B$11:$G$98,6,FALSE))</f>
        <v/>
      </c>
      <c r="E933" s="180"/>
      <c r="F933" s="181" t="str">
        <f>IF(B933="","",VLOOKUP(B933,EQUIPAMENTOS!$B$11:$G$98,6,FALSE)*E933)</f>
        <v/>
      </c>
      <c r="G933" s="120"/>
      <c r="H933" s="179"/>
      <c r="I933" s="175" t="str">
        <f>IF(H933="","",VLOOKUP(H933,EQUIPAMENTOS!$B$11:$G$98,2,FALSE))</f>
        <v/>
      </c>
      <c r="J933" s="182" t="str">
        <f>IF(H933="","",VLOOKUP(H933,EQUIPAMENTOS!$B$11:$G$98,6,FALSE))</f>
        <v/>
      </c>
      <c r="K933" s="180"/>
      <c r="L933" s="181" t="str">
        <f>IF(H933="","",VLOOKUP(H933,EQUIPAMENTOS!$B$11:$G$98,6,FALSE)*K933)</f>
        <v/>
      </c>
    </row>
    <row r="934" spans="1:12" s="117" customFormat="1" ht="21" x14ac:dyDescent="0.25">
      <c r="A934" s="170"/>
      <c r="B934" s="179"/>
      <c r="C934" s="175" t="str">
        <f>IF(B934="","",VLOOKUP(B934,EQUIPAMENTOS!$B$11:$G$98,2,FALSE))</f>
        <v/>
      </c>
      <c r="D934" s="182" t="str">
        <f>IF(B934="","",VLOOKUP(B934,EQUIPAMENTOS!$B$11:$G$98,6,FALSE))</f>
        <v/>
      </c>
      <c r="E934" s="180"/>
      <c r="F934" s="181" t="str">
        <f>IF(B934="","",VLOOKUP(B934,EQUIPAMENTOS!$B$11:$G$98,6,FALSE)*E934)</f>
        <v/>
      </c>
      <c r="G934" s="120"/>
      <c r="H934" s="179"/>
      <c r="I934" s="175" t="str">
        <f>IF(H934="","",VLOOKUP(H934,EQUIPAMENTOS!$B$11:$G$98,2,FALSE))</f>
        <v/>
      </c>
      <c r="J934" s="182" t="str">
        <f>IF(H934="","",VLOOKUP(H934,EQUIPAMENTOS!$B$11:$G$98,6,FALSE))</f>
        <v/>
      </c>
      <c r="K934" s="180"/>
      <c r="L934" s="181" t="str">
        <f>IF(H934="","",VLOOKUP(H934,EQUIPAMENTOS!$B$11:$G$98,6,FALSE)*K934)</f>
        <v/>
      </c>
    </row>
    <row r="935" spans="1:12" s="117" customFormat="1" ht="21" x14ac:dyDescent="0.3">
      <c r="A935" s="170"/>
      <c r="B935" s="321" t="s">
        <v>80</v>
      </c>
      <c r="C935" s="322"/>
      <c r="D935" s="322"/>
      <c r="E935" s="323"/>
      <c r="F935" s="118">
        <f>SUM(F928:F934)</f>
        <v>0</v>
      </c>
      <c r="G935" s="120"/>
      <c r="H935" s="321" t="s">
        <v>80</v>
      </c>
      <c r="I935" s="322"/>
      <c r="J935" s="322"/>
      <c r="K935" s="323"/>
      <c r="L935" s="118">
        <f>SUM(L928:L934)</f>
        <v>0</v>
      </c>
    </row>
    <row r="936" spans="1:12" s="117" customFormat="1" ht="21.75" thickBot="1" x14ac:dyDescent="0.35">
      <c r="A936" s="170"/>
      <c r="B936" s="318" t="s">
        <v>57</v>
      </c>
      <c r="C936" s="319"/>
      <c r="D936" s="319"/>
      <c r="E936" s="320"/>
      <c r="F936" s="119">
        <f>+F926+F935</f>
        <v>0</v>
      </c>
      <c r="G936" s="120"/>
      <c r="H936" s="318" t="s">
        <v>57</v>
      </c>
      <c r="I936" s="319"/>
      <c r="J936" s="319"/>
      <c r="K936" s="320"/>
      <c r="L936" s="119">
        <f>+L926+L935</f>
        <v>0</v>
      </c>
    </row>
    <row r="937" spans="1:12" s="117" customFormat="1" ht="21" x14ac:dyDescent="0.25">
      <c r="A937" s="170"/>
      <c r="G937" s="120"/>
    </row>
    <row r="938" spans="1:12" s="117" customFormat="1" ht="21.75" thickBot="1" x14ac:dyDescent="0.3">
      <c r="A938" s="170"/>
      <c r="G938" s="120"/>
    </row>
    <row r="939" spans="1:12" s="117" customFormat="1" ht="21.75" thickBot="1" x14ac:dyDescent="0.3">
      <c r="A939" s="170">
        <v>42</v>
      </c>
      <c r="B939" s="324" t="s">
        <v>118</v>
      </c>
      <c r="C939" s="325"/>
      <c r="D939" s="325"/>
      <c r="E939" s="325"/>
      <c r="F939" s="326"/>
      <c r="G939" s="120"/>
      <c r="H939" s="324" t="s">
        <v>118</v>
      </c>
      <c r="I939" s="325"/>
      <c r="J939" s="325"/>
      <c r="K939" s="325"/>
      <c r="L939" s="326"/>
    </row>
    <row r="940" spans="1:12" s="117" customFormat="1" ht="21" x14ac:dyDescent="0.25">
      <c r="A940" s="170"/>
      <c r="B940" s="172" t="s">
        <v>64</v>
      </c>
      <c r="C940" s="173" t="s">
        <v>148</v>
      </c>
      <c r="D940" s="172" t="s">
        <v>49</v>
      </c>
      <c r="E940" s="172" t="s">
        <v>53</v>
      </c>
      <c r="F940" s="174" t="s">
        <v>56</v>
      </c>
      <c r="G940" s="120"/>
      <c r="H940" s="172" t="s">
        <v>64</v>
      </c>
      <c r="I940" s="173" t="s">
        <v>148</v>
      </c>
      <c r="J940" s="172" t="s">
        <v>49</v>
      </c>
      <c r="K940" s="172" t="s">
        <v>53</v>
      </c>
      <c r="L940" s="174" t="s">
        <v>56</v>
      </c>
    </row>
    <row r="941" spans="1:12" s="117" customFormat="1" ht="21" x14ac:dyDescent="0.25">
      <c r="A941" s="170"/>
      <c r="B941" s="177"/>
      <c r="C941" s="175" t="str">
        <f>IF(B941="","",VLOOKUP(B941,MP!$A$3:$G$801,2,FALSE))</f>
        <v/>
      </c>
      <c r="D941" s="176" t="str">
        <f>IF(B941="","",VLOOKUP(B941,MP!$A$3:$G$801,7,FALSE))</f>
        <v/>
      </c>
      <c r="E941" s="180"/>
      <c r="F941" s="181" t="str">
        <f>IF(B941="","",VLOOKUP(B941,MP!$A$3:$G$801,6,FALSE)*E941)</f>
        <v/>
      </c>
      <c r="G941" s="120"/>
      <c r="H941" s="177"/>
      <c r="I941" s="175" t="str">
        <f>IF(H941="","",VLOOKUP(H941,MP!$A$3:$G$801,2,FALSE))</f>
        <v/>
      </c>
      <c r="J941" s="176" t="str">
        <f>IF(H941="","",VLOOKUP(H941,MP!$A$3:$G$801,7,FALSE))</f>
        <v/>
      </c>
      <c r="K941" s="180"/>
      <c r="L941" s="181" t="str">
        <f>IF(H941="","",VLOOKUP(H941,MP!$A$3:$G$801,6,FALSE)*K941)</f>
        <v/>
      </c>
    </row>
    <row r="942" spans="1:12" s="117" customFormat="1" ht="21" x14ac:dyDescent="0.25">
      <c r="A942" s="170"/>
      <c r="B942" s="178"/>
      <c r="C942" s="175" t="str">
        <f>IF(B942="","",VLOOKUP(B942,MP!$A$3:$G$801,2,FALSE))</f>
        <v/>
      </c>
      <c r="D942" s="176" t="str">
        <f>IF(B942="","",VLOOKUP(B942,MP!$A$3:$G$801,7,FALSE))</f>
        <v/>
      </c>
      <c r="E942" s="180"/>
      <c r="F942" s="181" t="str">
        <f>IF(B942="","",VLOOKUP(B942,MP!$A$3:$G$801,6,FALSE)*E942)</f>
        <v/>
      </c>
      <c r="G942" s="120"/>
      <c r="H942" s="178"/>
      <c r="I942" s="175" t="str">
        <f>IF(H942="","",VLOOKUP(H942,MP!$A$3:$G$801,2,FALSE))</f>
        <v/>
      </c>
      <c r="J942" s="176" t="str">
        <f>IF(H942="","",VLOOKUP(H942,MP!$A$3:$G$801,7,FALSE))</f>
        <v/>
      </c>
      <c r="K942" s="180"/>
      <c r="L942" s="181" t="str">
        <f>IF(H942="","",VLOOKUP(H942,MP!$A$3:$G$801,6,FALSE)*K942)</f>
        <v/>
      </c>
    </row>
    <row r="943" spans="1:12" s="117" customFormat="1" ht="21" x14ac:dyDescent="0.25">
      <c r="A943" s="170"/>
      <c r="B943" s="178"/>
      <c r="C943" s="175" t="str">
        <f>IF(B943="","",VLOOKUP(B943,MP!$A$3:$G$801,2,FALSE))</f>
        <v/>
      </c>
      <c r="D943" s="176" t="str">
        <f>IF(B943="","",VLOOKUP(B943,MP!$A$3:$G$801,7,FALSE))</f>
        <v/>
      </c>
      <c r="E943" s="180"/>
      <c r="F943" s="181" t="str">
        <f>IF(B943="","",VLOOKUP(B943,MP!$A$3:$G$801,6,FALSE)*E943)</f>
        <v/>
      </c>
      <c r="G943" s="120"/>
      <c r="H943" s="178"/>
      <c r="I943" s="175" t="str">
        <f>IF(H943="","",VLOOKUP(H943,MP!$A$3:$G$801,2,FALSE))</f>
        <v/>
      </c>
      <c r="J943" s="176" t="str">
        <f>IF(H943="","",VLOOKUP(H943,MP!$A$3:$G$801,7,FALSE))</f>
        <v/>
      </c>
      <c r="K943" s="180"/>
      <c r="L943" s="181" t="str">
        <f>IF(H943="","",VLOOKUP(H943,MP!$A$3:$G$801,6,FALSE)*K943)</f>
        <v/>
      </c>
    </row>
    <row r="944" spans="1:12" s="117" customFormat="1" ht="21" x14ac:dyDescent="0.25">
      <c r="A944" s="170"/>
      <c r="B944" s="178"/>
      <c r="C944" s="175" t="str">
        <f>IF(B944="","",VLOOKUP(B944,MP!$A$3:$G$801,2,FALSE))</f>
        <v/>
      </c>
      <c r="D944" s="176" t="str">
        <f>IF(B944="","",VLOOKUP(B944,MP!$A$3:$G$801,7,FALSE))</f>
        <v/>
      </c>
      <c r="E944" s="180"/>
      <c r="F944" s="181" t="str">
        <f>IF(B944="","",VLOOKUP(B944,MP!$A$3:$G$801,6,FALSE)*E944)</f>
        <v/>
      </c>
      <c r="G944" s="120"/>
      <c r="H944" s="178"/>
      <c r="I944" s="175" t="str">
        <f>IF(H944="","",VLOOKUP(H944,MP!$A$3:$G$801,2,FALSE))</f>
        <v/>
      </c>
      <c r="J944" s="176" t="str">
        <f>IF(H944="","",VLOOKUP(H944,MP!$A$3:$G$801,7,FALSE))</f>
        <v/>
      </c>
      <c r="K944" s="180"/>
      <c r="L944" s="181" t="str">
        <f>IF(H944="","",VLOOKUP(H944,MP!$A$3:$G$801,6,FALSE)*K944)</f>
        <v/>
      </c>
    </row>
    <row r="945" spans="1:12" s="117" customFormat="1" ht="21" x14ac:dyDescent="0.25">
      <c r="A945" s="170"/>
      <c r="B945" s="178"/>
      <c r="C945" s="175" t="str">
        <f>IF(B945="","",VLOOKUP(B945,MP!$A$3:$G$801,2,FALSE))</f>
        <v/>
      </c>
      <c r="D945" s="176" t="str">
        <f>IF(B945="","",VLOOKUP(B945,MP!$A$3:$G$801,7,FALSE))</f>
        <v/>
      </c>
      <c r="E945" s="180"/>
      <c r="F945" s="181" t="str">
        <f>IF(B945="","",VLOOKUP(B945,MP!$A$3:$G$801,6,FALSE)*E945)</f>
        <v/>
      </c>
      <c r="G945" s="120"/>
      <c r="H945" s="178"/>
      <c r="I945" s="175" t="str">
        <f>IF(H945="","",VLOOKUP(H945,MP!$A$3:$G$801,2,FALSE))</f>
        <v/>
      </c>
      <c r="J945" s="176" t="str">
        <f>IF(H945="","",VLOOKUP(H945,MP!$A$3:$G$801,7,FALSE))</f>
        <v/>
      </c>
      <c r="K945" s="180"/>
      <c r="L945" s="181" t="str">
        <f>IF(H945="","",VLOOKUP(H945,MP!$A$3:$G$801,6,FALSE)*K945)</f>
        <v/>
      </c>
    </row>
    <row r="946" spans="1:12" s="117" customFormat="1" ht="21" x14ac:dyDescent="0.25">
      <c r="A946" s="170"/>
      <c r="B946" s="178"/>
      <c r="C946" s="175" t="str">
        <f>IF(B946="","",VLOOKUP(B946,MP!$A$3:$G$801,2,FALSE))</f>
        <v/>
      </c>
      <c r="D946" s="176" t="str">
        <f>IF(B946="","",VLOOKUP(B946,MP!$A$3:$G$801,7,FALSE))</f>
        <v/>
      </c>
      <c r="E946" s="180"/>
      <c r="F946" s="181" t="str">
        <f>IF(B946="","",VLOOKUP(B946,MP!$A$3:$G$801,6,FALSE)*E946)</f>
        <v/>
      </c>
      <c r="G946" s="120"/>
      <c r="H946" s="178"/>
      <c r="I946" s="175" t="str">
        <f>IF(H946="","",VLOOKUP(H946,MP!$A$3:$G$801,2,FALSE))</f>
        <v/>
      </c>
      <c r="J946" s="176" t="str">
        <f>IF(H946="","",VLOOKUP(H946,MP!$A$3:$G$801,7,FALSE))</f>
        <v/>
      </c>
      <c r="K946" s="180"/>
      <c r="L946" s="181" t="str">
        <f>IF(H946="","",VLOOKUP(H946,MP!$A$3:$G$801,6,FALSE)*K946)</f>
        <v/>
      </c>
    </row>
    <row r="947" spans="1:12" s="117" customFormat="1" ht="21" x14ac:dyDescent="0.25">
      <c r="A947" s="170"/>
      <c r="B947" s="178"/>
      <c r="C947" s="175" t="str">
        <f>IF(B947="","",VLOOKUP(B947,MP!$A$3:$G$801,2,FALSE))</f>
        <v/>
      </c>
      <c r="D947" s="176" t="str">
        <f>IF(B947="","",VLOOKUP(B947,MP!$A$3:$G$801,7,FALSE))</f>
        <v/>
      </c>
      <c r="E947" s="180"/>
      <c r="F947" s="181" t="str">
        <f>IF(B947="","",VLOOKUP(B947,MP!$A$3:$G$801,6,FALSE)*E947)</f>
        <v/>
      </c>
      <c r="G947" s="120"/>
      <c r="H947" s="178"/>
      <c r="I947" s="175" t="str">
        <f>IF(H947="","",VLOOKUP(H947,MP!$A$3:$G$801,2,FALSE))</f>
        <v/>
      </c>
      <c r="J947" s="176" t="str">
        <f>IF(H947="","",VLOOKUP(H947,MP!$A$3:$G$801,7,FALSE))</f>
        <v/>
      </c>
      <c r="K947" s="180"/>
      <c r="L947" s="181" t="str">
        <f>IF(H947="","",VLOOKUP(H947,MP!$A$3:$G$801,6,FALSE)*K947)</f>
        <v/>
      </c>
    </row>
    <row r="948" spans="1:12" s="117" customFormat="1" ht="21" x14ac:dyDescent="0.25">
      <c r="A948" s="170"/>
      <c r="B948" s="178"/>
      <c r="C948" s="175" t="str">
        <f>IF(B948="","",VLOOKUP(B948,MP!$A$3:$G$801,2,FALSE))</f>
        <v/>
      </c>
      <c r="D948" s="176" t="str">
        <f>IF(B948="","",VLOOKUP(B948,MP!$A$3:$G$801,7,FALSE))</f>
        <v/>
      </c>
      <c r="E948" s="180"/>
      <c r="F948" s="181" t="str">
        <f>IF(B948="","",VLOOKUP(B948,MP!$A$3:$G$801,6,FALSE)*E948)</f>
        <v/>
      </c>
      <c r="G948" s="120"/>
      <c r="H948" s="178"/>
      <c r="I948" s="175" t="str">
        <f>IF(H948="","",VLOOKUP(H948,MP!$A$3:$G$801,2,FALSE))</f>
        <v/>
      </c>
      <c r="J948" s="176" t="str">
        <f>IF(H948="","",VLOOKUP(H948,MP!$A$3:$G$801,7,FALSE))</f>
        <v/>
      </c>
      <c r="K948" s="180"/>
      <c r="L948" s="181" t="str">
        <f>IF(H948="","",VLOOKUP(H948,MP!$A$3:$G$801,6,FALSE)*K948)</f>
        <v/>
      </c>
    </row>
    <row r="949" spans="1:12" s="117" customFormat="1" ht="21" x14ac:dyDescent="0.25">
      <c r="A949" s="170"/>
      <c r="B949" s="178"/>
      <c r="C949" s="175" t="str">
        <f>IF(B949="","",VLOOKUP(B949,MP!$A$3:$G$801,2,FALSE))</f>
        <v/>
      </c>
      <c r="D949" s="176" t="str">
        <f>IF(B949="","",VLOOKUP(B949,MP!$A$3:$G$801,7,FALSE))</f>
        <v/>
      </c>
      <c r="E949" s="180"/>
      <c r="F949" s="181" t="str">
        <f>IF(B949="","",VLOOKUP(B949,MP!$A$3:$G$801,6,FALSE)*E949)</f>
        <v/>
      </c>
      <c r="G949" s="120"/>
      <c r="H949" s="178"/>
      <c r="I949" s="175" t="str">
        <f>IF(H949="","",VLOOKUP(H949,MP!$A$3:$G$801,2,FALSE))</f>
        <v/>
      </c>
      <c r="J949" s="176" t="str">
        <f>IF(H949="","",VLOOKUP(H949,MP!$A$3:$G$801,7,FALSE))</f>
        <v/>
      </c>
      <c r="K949" s="180"/>
      <c r="L949" s="181" t="str">
        <f>IF(H949="","",VLOOKUP(H949,MP!$A$3:$G$801,6,FALSE)*K949)</f>
        <v/>
      </c>
    </row>
    <row r="950" spans="1:12" s="117" customFormat="1" ht="21" x14ac:dyDescent="0.25">
      <c r="A950" s="170"/>
      <c r="B950" s="178"/>
      <c r="C950" s="175" t="str">
        <f>IF(B950="","",VLOOKUP(B950,MP!$A$3:$G$801,2,FALSE))</f>
        <v/>
      </c>
      <c r="D950" s="176" t="str">
        <f>IF(B950="","",VLOOKUP(B950,MP!$A$3:$G$801,7,FALSE))</f>
        <v/>
      </c>
      <c r="E950" s="180"/>
      <c r="F950" s="181" t="str">
        <f>IF(B950="","",VLOOKUP(B950,MP!$A$3:$G$801,6,FALSE)*E950)</f>
        <v/>
      </c>
      <c r="G950" s="120"/>
      <c r="H950" s="178"/>
      <c r="I950" s="175" t="str">
        <f>IF(H950="","",VLOOKUP(H950,MP!$A$3:$G$801,2,FALSE))</f>
        <v/>
      </c>
      <c r="J950" s="176" t="str">
        <f>IF(H950="","",VLOOKUP(H950,MP!$A$3:$G$801,7,FALSE))</f>
        <v/>
      </c>
      <c r="K950" s="180"/>
      <c r="L950" s="181" t="str">
        <f>IF(H950="","",VLOOKUP(H950,MP!$A$3:$G$801,6,FALSE)*K950)</f>
        <v/>
      </c>
    </row>
    <row r="951" spans="1:12" s="117" customFormat="1" ht="21" x14ac:dyDescent="0.25">
      <c r="A951" s="170"/>
      <c r="B951" s="178"/>
      <c r="C951" s="175" t="str">
        <f>IF(B951="","",VLOOKUP(B951,MP!$A$3:$G$801,2,FALSE))</f>
        <v/>
      </c>
      <c r="D951" s="176" t="str">
        <f>IF(B951="","",VLOOKUP(B951,MP!$A$3:$G$801,7,FALSE))</f>
        <v/>
      </c>
      <c r="E951" s="180"/>
      <c r="F951" s="181" t="str">
        <f>IF(B951="","",VLOOKUP(B951,MP!$A$3:$G$801,6,FALSE)*E951)</f>
        <v/>
      </c>
      <c r="G951" s="120"/>
      <c r="H951" s="178"/>
      <c r="I951" s="175" t="str">
        <f>IF(H951="","",VLOOKUP(H951,MP!$A$3:$G$801,2,FALSE))</f>
        <v/>
      </c>
      <c r="J951" s="176" t="str">
        <f>IF(H951="","",VLOOKUP(H951,MP!$A$3:$G$801,7,FALSE))</f>
        <v/>
      </c>
      <c r="K951" s="180"/>
      <c r="L951" s="181" t="str">
        <f>IF(H951="","",VLOOKUP(H951,MP!$A$3:$G$801,6,FALSE)*K951)</f>
        <v/>
      </c>
    </row>
    <row r="952" spans="1:12" s="117" customFormat="1" ht="21" x14ac:dyDescent="0.25">
      <c r="A952" s="170"/>
      <c r="B952" s="179"/>
      <c r="C952" s="175" t="str">
        <f>IF(B952="","",VLOOKUP(B952,MP!$A$3:$G$801,2,FALSE))</f>
        <v/>
      </c>
      <c r="D952" s="176" t="str">
        <f>IF(B952="","",VLOOKUP(B952,MP!$A$3:$G$801,7,FALSE))</f>
        <v/>
      </c>
      <c r="E952" s="180"/>
      <c r="F952" s="181" t="str">
        <f>IF(B952="","",VLOOKUP(B952,MP!$A$3:$G$801,6,FALSE)*E952)</f>
        <v/>
      </c>
      <c r="G952" s="120"/>
      <c r="H952" s="179"/>
      <c r="I952" s="175" t="str">
        <f>IF(H952="","",VLOOKUP(H952,MP!$A$3:$G$801,2,FALSE))</f>
        <v/>
      </c>
      <c r="J952" s="176" t="str">
        <f>IF(H952="","",VLOOKUP(H952,MP!$A$3:$G$801,7,FALSE))</f>
        <v/>
      </c>
      <c r="K952" s="180"/>
      <c r="L952" s="181" t="str">
        <f>IF(H952="","",VLOOKUP(H952,MP!$A$3:$G$801,6,FALSE)*K952)</f>
        <v/>
      </c>
    </row>
    <row r="953" spans="1:12" s="117" customFormat="1" ht="21" x14ac:dyDescent="0.25">
      <c r="A953" s="170"/>
      <c r="B953" s="179"/>
      <c r="C953" s="175" t="str">
        <f>IF(B953="","",VLOOKUP(B953,MP!$A$3:$G$801,2,FALSE))</f>
        <v/>
      </c>
      <c r="D953" s="176" t="str">
        <f>IF(B953="","",VLOOKUP(B953,MP!$A$3:$G$801,7,FALSE))</f>
        <v/>
      </c>
      <c r="E953" s="180"/>
      <c r="F953" s="181" t="str">
        <f>IF(B953="","",VLOOKUP(B953,MP!$A$3:$G$801,6,FALSE)*E953)</f>
        <v/>
      </c>
      <c r="G953" s="120"/>
      <c r="H953" s="179"/>
      <c r="I953" s="175" t="str">
        <f>IF(H953="","",VLOOKUP(H953,MP!$A$3:$G$801,2,FALSE))</f>
        <v/>
      </c>
      <c r="J953" s="176" t="str">
        <f>IF(H953="","",VLOOKUP(H953,MP!$A$3:$G$801,7,FALSE))</f>
        <v/>
      </c>
      <c r="K953" s="180"/>
      <c r="L953" s="181" t="str">
        <f>IF(H953="","",VLOOKUP(H953,MP!$A$3:$G$801,6,FALSE)*K953)</f>
        <v/>
      </c>
    </row>
    <row r="954" spans="1:12" s="117" customFormat="1" ht="21" x14ac:dyDescent="0.25">
      <c r="A954" s="170"/>
      <c r="B954" s="179"/>
      <c r="C954" s="175" t="str">
        <f>IF(B954="","",VLOOKUP(B954,MP!$A$3:$G$801,2,FALSE))</f>
        <v/>
      </c>
      <c r="D954" s="176" t="str">
        <f>IF(B954="","",VLOOKUP(B954,MP!$A$3:$G$801,7,FALSE))</f>
        <v/>
      </c>
      <c r="E954" s="180"/>
      <c r="F954" s="181" t="str">
        <f>IF(B954="","",VLOOKUP(B954,MP!$A$3:$G$801,6,FALSE)*E954)</f>
        <v/>
      </c>
      <c r="G954" s="120"/>
      <c r="H954" s="179"/>
      <c r="I954" s="175" t="str">
        <f>IF(H954="","",VLOOKUP(H954,MP!$A$3:$G$801,2,FALSE))</f>
        <v/>
      </c>
      <c r="J954" s="176" t="str">
        <f>IF(H954="","",VLOOKUP(H954,MP!$A$3:$G$801,7,FALSE))</f>
        <v/>
      </c>
      <c r="K954" s="180"/>
      <c r="L954" s="181" t="str">
        <f>IF(H954="","",VLOOKUP(H954,MP!$A$3:$G$801,6,FALSE)*K954)</f>
        <v/>
      </c>
    </row>
    <row r="955" spans="1:12" s="117" customFormat="1" ht="21" x14ac:dyDescent="0.25">
      <c r="A955" s="170"/>
      <c r="B955" s="179"/>
      <c r="C955" s="175" t="str">
        <f>IF(B955="","",VLOOKUP(B955,MP!$A$3:$G$801,2,FALSE))</f>
        <v/>
      </c>
      <c r="D955" s="176" t="str">
        <f>IF(B955="","",VLOOKUP(B955,MP!$A$3:$G$801,7,FALSE))</f>
        <v/>
      </c>
      <c r="E955" s="180"/>
      <c r="F955" s="181" t="str">
        <f>IF(B955="","",VLOOKUP(B955,MP!$A$3:$G$801,6,FALSE)*E955)</f>
        <v/>
      </c>
      <c r="G955" s="120"/>
      <c r="H955" s="179"/>
      <c r="I955" s="175" t="str">
        <f>IF(H955="","",VLOOKUP(H955,MP!$A$3:$G$801,2,FALSE))</f>
        <v/>
      </c>
      <c r="J955" s="176" t="str">
        <f>IF(H955="","",VLOOKUP(H955,MP!$A$3:$G$801,7,FALSE))</f>
        <v/>
      </c>
      <c r="K955" s="180"/>
      <c r="L955" s="181" t="str">
        <f>IF(H955="","",VLOOKUP(H955,MP!$A$3:$G$801,6,FALSE)*K955)</f>
        <v/>
      </c>
    </row>
    <row r="956" spans="1:12" s="117" customFormat="1" ht="21" x14ac:dyDescent="0.3">
      <c r="A956" s="170"/>
      <c r="B956" s="321" t="s">
        <v>58</v>
      </c>
      <c r="C956" s="322"/>
      <c r="D956" s="322"/>
      <c r="E956" s="323"/>
      <c r="F956" s="183">
        <f>SUM(F941:F955)</f>
        <v>0</v>
      </c>
      <c r="G956" s="120"/>
      <c r="H956" s="321" t="s">
        <v>58</v>
      </c>
      <c r="I956" s="322"/>
      <c r="J956" s="322"/>
      <c r="K956" s="323"/>
      <c r="L956" s="183">
        <f>SUM(L941:L955)</f>
        <v>0</v>
      </c>
    </row>
    <row r="957" spans="1:12" s="117" customFormat="1" ht="21" x14ac:dyDescent="0.25">
      <c r="A957" s="170"/>
      <c r="B957" s="172" t="s">
        <v>64</v>
      </c>
      <c r="C957" s="173" t="s">
        <v>149</v>
      </c>
      <c r="D957" s="173" t="s">
        <v>89</v>
      </c>
      <c r="E957" s="173" t="s">
        <v>150</v>
      </c>
      <c r="F957" s="174" t="s">
        <v>56</v>
      </c>
      <c r="G957" s="120"/>
      <c r="H957" s="172" t="s">
        <v>64</v>
      </c>
      <c r="I957" s="173" t="s">
        <v>149</v>
      </c>
      <c r="J957" s="173" t="s">
        <v>89</v>
      </c>
      <c r="K957" s="173" t="s">
        <v>150</v>
      </c>
      <c r="L957" s="174" t="s">
        <v>56</v>
      </c>
    </row>
    <row r="958" spans="1:12" s="117" customFormat="1" ht="21" x14ac:dyDescent="0.25">
      <c r="A958" s="170"/>
      <c r="B958" s="179"/>
      <c r="C958" s="175" t="str">
        <f>IF(B958="","",VLOOKUP(B958,EQUIPAMENTOS!$B$11:$G$98,2,FALSE))</f>
        <v/>
      </c>
      <c r="D958" s="182" t="str">
        <f>IF(B958="","",VLOOKUP(B958,EQUIPAMENTOS!$B$11:$G$98,6,FALSE))</f>
        <v/>
      </c>
      <c r="E958" s="180"/>
      <c r="F958" s="181" t="str">
        <f>IF(B958="","",VLOOKUP(B958,EQUIPAMENTOS!$B$11:$G$98,6,FALSE)*E958)</f>
        <v/>
      </c>
      <c r="G958" s="120"/>
      <c r="H958" s="179"/>
      <c r="I958" s="175" t="str">
        <f>IF(H958="","",VLOOKUP(H958,EQUIPAMENTOS!$B$11:$G$98,2,FALSE))</f>
        <v/>
      </c>
      <c r="J958" s="182" t="str">
        <f>IF(H958="","",VLOOKUP(H958,EQUIPAMENTOS!$B$11:$G$98,6,FALSE))</f>
        <v/>
      </c>
      <c r="K958" s="180"/>
      <c r="L958" s="181" t="str">
        <f>IF(H958="","",VLOOKUP(H958,EQUIPAMENTOS!$B$11:$G$98,6,FALSE)*K958)</f>
        <v/>
      </c>
    </row>
    <row r="959" spans="1:12" s="117" customFormat="1" ht="21" x14ac:dyDescent="0.25">
      <c r="A959" s="170"/>
      <c r="B959" s="179"/>
      <c r="C959" s="175" t="str">
        <f>IF(B959="","",VLOOKUP(B959,EQUIPAMENTOS!$B$11:$G$98,2,FALSE))</f>
        <v/>
      </c>
      <c r="D959" s="182" t="str">
        <f>IF(B959="","",VLOOKUP(B959,EQUIPAMENTOS!$B$11:$G$98,6,FALSE))</f>
        <v/>
      </c>
      <c r="E959" s="180"/>
      <c r="F959" s="181" t="str">
        <f>IF(B959="","",VLOOKUP(B959,EQUIPAMENTOS!$B$11:$G$98,6,FALSE)*E959)</f>
        <v/>
      </c>
      <c r="G959" s="120"/>
      <c r="H959" s="179"/>
      <c r="I959" s="175" t="str">
        <f>IF(H959="","",VLOOKUP(H959,EQUIPAMENTOS!$B$11:$G$98,2,FALSE))</f>
        <v/>
      </c>
      <c r="J959" s="182" t="str">
        <f>IF(H959="","",VLOOKUP(H959,EQUIPAMENTOS!$B$11:$G$98,6,FALSE))</f>
        <v/>
      </c>
      <c r="K959" s="180"/>
      <c r="L959" s="181" t="str">
        <f>IF(H959="","",VLOOKUP(H959,EQUIPAMENTOS!$B$11:$G$98,6,FALSE)*K959)</f>
        <v/>
      </c>
    </row>
    <row r="960" spans="1:12" s="117" customFormat="1" ht="21" x14ac:dyDescent="0.25">
      <c r="A960" s="170"/>
      <c r="B960" s="179"/>
      <c r="C960" s="175" t="str">
        <f>IF(B960="","",VLOOKUP(B960,EQUIPAMENTOS!$B$11:$G$98,2,FALSE))</f>
        <v/>
      </c>
      <c r="D960" s="182" t="str">
        <f>IF(B960="","",VLOOKUP(B960,EQUIPAMENTOS!$B$11:$G$98,6,FALSE))</f>
        <v/>
      </c>
      <c r="E960" s="180"/>
      <c r="F960" s="181" t="str">
        <f>IF(B960="","",VLOOKUP(B960,EQUIPAMENTOS!$B$11:$G$98,6,FALSE)*E960)</f>
        <v/>
      </c>
      <c r="G960" s="120"/>
      <c r="H960" s="179"/>
      <c r="I960" s="175" t="str">
        <f>IF(H960="","",VLOOKUP(H960,EQUIPAMENTOS!$B$11:$G$98,2,FALSE))</f>
        <v/>
      </c>
      <c r="J960" s="182" t="str">
        <f>IF(H960="","",VLOOKUP(H960,EQUIPAMENTOS!$B$11:$G$98,6,FALSE))</f>
        <v/>
      </c>
      <c r="K960" s="180"/>
      <c r="L960" s="181" t="str">
        <f>IF(H960="","",VLOOKUP(H960,EQUIPAMENTOS!$B$11:$G$98,6,FALSE)*K960)</f>
        <v/>
      </c>
    </row>
    <row r="961" spans="1:12" s="117" customFormat="1" ht="21" x14ac:dyDescent="0.25">
      <c r="A961" s="170"/>
      <c r="B961" s="179"/>
      <c r="C961" s="175" t="str">
        <f>IF(B961="","",VLOOKUP(B961,EQUIPAMENTOS!$B$11:$G$98,2,FALSE))</f>
        <v/>
      </c>
      <c r="D961" s="182" t="str">
        <f>IF(B961="","",VLOOKUP(B961,EQUIPAMENTOS!$B$11:$G$98,6,FALSE))</f>
        <v/>
      </c>
      <c r="E961" s="180"/>
      <c r="F961" s="181" t="str">
        <f>IF(B961="","",VLOOKUP(B961,EQUIPAMENTOS!$B$11:$G$98,6,FALSE)*E961)</f>
        <v/>
      </c>
      <c r="G961" s="120"/>
      <c r="H961" s="179"/>
      <c r="I961" s="175" t="str">
        <f>IF(H961="","",VLOOKUP(H961,EQUIPAMENTOS!$B$11:$G$98,2,FALSE))</f>
        <v/>
      </c>
      <c r="J961" s="182" t="str">
        <f>IF(H961="","",VLOOKUP(H961,EQUIPAMENTOS!$B$11:$G$98,6,FALSE))</f>
        <v/>
      </c>
      <c r="K961" s="180"/>
      <c r="L961" s="181" t="str">
        <f>IF(H961="","",VLOOKUP(H961,EQUIPAMENTOS!$B$11:$G$98,6,FALSE)*K961)</f>
        <v/>
      </c>
    </row>
    <row r="962" spans="1:12" s="117" customFormat="1" ht="21" x14ac:dyDescent="0.25">
      <c r="A962" s="170"/>
      <c r="B962" s="179"/>
      <c r="C962" s="175" t="str">
        <f>IF(B962="","",VLOOKUP(B962,EQUIPAMENTOS!$B$11:$G$98,2,FALSE))</f>
        <v/>
      </c>
      <c r="D962" s="182" t="str">
        <f>IF(B962="","",VLOOKUP(B962,EQUIPAMENTOS!$B$11:$G$98,6,FALSE))</f>
        <v/>
      </c>
      <c r="E962" s="180"/>
      <c r="F962" s="181" t="str">
        <f>IF(B962="","",VLOOKUP(B962,EQUIPAMENTOS!$B$11:$G$98,6,FALSE)*E962)</f>
        <v/>
      </c>
      <c r="G962" s="120"/>
      <c r="H962" s="179"/>
      <c r="I962" s="175" t="str">
        <f>IF(H962="","",VLOOKUP(H962,EQUIPAMENTOS!$B$11:$G$98,2,FALSE))</f>
        <v/>
      </c>
      <c r="J962" s="182" t="str">
        <f>IF(H962="","",VLOOKUP(H962,EQUIPAMENTOS!$B$11:$G$98,6,FALSE))</f>
        <v/>
      </c>
      <c r="K962" s="180"/>
      <c r="L962" s="181" t="str">
        <f>IF(H962="","",VLOOKUP(H962,EQUIPAMENTOS!$B$11:$G$98,6,FALSE)*K962)</f>
        <v/>
      </c>
    </row>
    <row r="963" spans="1:12" s="117" customFormat="1" ht="21" x14ac:dyDescent="0.25">
      <c r="A963" s="170"/>
      <c r="B963" s="179"/>
      <c r="C963" s="175" t="str">
        <f>IF(B963="","",VLOOKUP(B963,EQUIPAMENTOS!$B$11:$G$98,2,FALSE))</f>
        <v/>
      </c>
      <c r="D963" s="182" t="str">
        <f>IF(B963="","",VLOOKUP(B963,EQUIPAMENTOS!$B$11:$G$98,6,FALSE))</f>
        <v/>
      </c>
      <c r="E963" s="180"/>
      <c r="F963" s="181" t="str">
        <f>IF(B963="","",VLOOKUP(B963,EQUIPAMENTOS!$B$11:$G$98,6,FALSE)*E963)</f>
        <v/>
      </c>
      <c r="G963" s="120"/>
      <c r="H963" s="179"/>
      <c r="I963" s="175" t="str">
        <f>IF(H963="","",VLOOKUP(H963,EQUIPAMENTOS!$B$11:$G$98,2,FALSE))</f>
        <v/>
      </c>
      <c r="J963" s="182" t="str">
        <f>IF(H963="","",VLOOKUP(H963,EQUIPAMENTOS!$B$11:$G$98,6,FALSE))</f>
        <v/>
      </c>
      <c r="K963" s="180"/>
      <c r="L963" s="181" t="str">
        <f>IF(H963="","",VLOOKUP(H963,EQUIPAMENTOS!$B$11:$G$98,6,FALSE)*K963)</f>
        <v/>
      </c>
    </row>
    <row r="964" spans="1:12" s="117" customFormat="1" ht="21" x14ac:dyDescent="0.25">
      <c r="A964" s="170"/>
      <c r="B964" s="179"/>
      <c r="C964" s="175" t="str">
        <f>IF(B964="","",VLOOKUP(B964,EQUIPAMENTOS!$B$11:$G$98,2,FALSE))</f>
        <v/>
      </c>
      <c r="D964" s="182" t="str">
        <f>IF(B964="","",VLOOKUP(B964,EQUIPAMENTOS!$B$11:$G$98,6,FALSE))</f>
        <v/>
      </c>
      <c r="E964" s="180"/>
      <c r="F964" s="181" t="str">
        <f>IF(B964="","",VLOOKUP(B964,EQUIPAMENTOS!$B$11:$G$98,6,FALSE)*E964)</f>
        <v/>
      </c>
      <c r="G964" s="120"/>
      <c r="H964" s="179"/>
      <c r="I964" s="175" t="str">
        <f>IF(H964="","",VLOOKUP(H964,EQUIPAMENTOS!$B$11:$G$98,2,FALSE))</f>
        <v/>
      </c>
      <c r="J964" s="182" t="str">
        <f>IF(H964="","",VLOOKUP(H964,EQUIPAMENTOS!$B$11:$G$98,6,FALSE))</f>
        <v/>
      </c>
      <c r="K964" s="180"/>
      <c r="L964" s="181" t="str">
        <f>IF(H964="","",VLOOKUP(H964,EQUIPAMENTOS!$B$11:$G$98,6,FALSE)*K964)</f>
        <v/>
      </c>
    </row>
    <row r="965" spans="1:12" s="117" customFormat="1" ht="21" x14ac:dyDescent="0.3">
      <c r="A965" s="170"/>
      <c r="B965" s="321" t="s">
        <v>80</v>
      </c>
      <c r="C965" s="322"/>
      <c r="D965" s="322"/>
      <c r="E965" s="323"/>
      <c r="F965" s="118">
        <f>SUM(F958:F964)</f>
        <v>0</v>
      </c>
      <c r="G965" s="120"/>
      <c r="H965" s="321" t="s">
        <v>80</v>
      </c>
      <c r="I965" s="322"/>
      <c r="J965" s="322"/>
      <c r="K965" s="323"/>
      <c r="L965" s="118">
        <f>SUM(L958:L964)</f>
        <v>0</v>
      </c>
    </row>
    <row r="966" spans="1:12" s="117" customFormat="1" ht="21.75" thickBot="1" x14ac:dyDescent="0.35">
      <c r="A966" s="170"/>
      <c r="B966" s="318" t="s">
        <v>57</v>
      </c>
      <c r="C966" s="319"/>
      <c r="D966" s="319"/>
      <c r="E966" s="320"/>
      <c r="F966" s="119">
        <f>+F956+F965</f>
        <v>0</v>
      </c>
      <c r="G966" s="120"/>
      <c r="H966" s="318" t="s">
        <v>57</v>
      </c>
      <c r="I966" s="319"/>
      <c r="J966" s="319"/>
      <c r="K966" s="320"/>
      <c r="L966" s="119">
        <f>+L956+L965</f>
        <v>0</v>
      </c>
    </row>
    <row r="967" spans="1:12" s="117" customFormat="1" ht="21" x14ac:dyDescent="0.25">
      <c r="A967" s="170"/>
      <c r="G967" s="120"/>
    </row>
    <row r="968" spans="1:12" s="117" customFormat="1" ht="21.75" thickBot="1" x14ac:dyDescent="0.3">
      <c r="A968" s="170"/>
      <c r="G968" s="120"/>
    </row>
    <row r="969" spans="1:12" s="117" customFormat="1" ht="21.75" thickBot="1" x14ac:dyDescent="0.3">
      <c r="A969" s="170">
        <v>43</v>
      </c>
      <c r="B969" s="324" t="s">
        <v>118</v>
      </c>
      <c r="C969" s="325"/>
      <c r="D969" s="325"/>
      <c r="E969" s="325"/>
      <c r="F969" s="326"/>
      <c r="G969" s="120"/>
      <c r="H969" s="324" t="s">
        <v>118</v>
      </c>
      <c r="I969" s="325"/>
      <c r="J969" s="325"/>
      <c r="K969" s="325"/>
      <c r="L969" s="326"/>
    </row>
    <row r="970" spans="1:12" s="117" customFormat="1" ht="21" x14ac:dyDescent="0.25">
      <c r="A970" s="170"/>
      <c r="B970" s="172" t="s">
        <v>64</v>
      </c>
      <c r="C970" s="173" t="s">
        <v>148</v>
      </c>
      <c r="D970" s="172" t="s">
        <v>49</v>
      </c>
      <c r="E970" s="172" t="s">
        <v>53</v>
      </c>
      <c r="F970" s="174" t="s">
        <v>56</v>
      </c>
      <c r="G970" s="120"/>
      <c r="H970" s="172" t="s">
        <v>64</v>
      </c>
      <c r="I970" s="173" t="s">
        <v>148</v>
      </c>
      <c r="J970" s="172" t="s">
        <v>49</v>
      </c>
      <c r="K970" s="172" t="s">
        <v>53</v>
      </c>
      <c r="L970" s="174" t="s">
        <v>56</v>
      </c>
    </row>
    <row r="971" spans="1:12" s="117" customFormat="1" ht="21" x14ac:dyDescent="0.25">
      <c r="A971" s="170"/>
      <c r="B971" s="177"/>
      <c r="C971" s="175" t="str">
        <f>IF(B971="","",VLOOKUP(B971,MP!$A$3:$G$801,2,FALSE))</f>
        <v/>
      </c>
      <c r="D971" s="176" t="str">
        <f>IF(B971="","",VLOOKUP(B971,MP!$A$3:$G$801,7,FALSE))</f>
        <v/>
      </c>
      <c r="E971" s="180"/>
      <c r="F971" s="181" t="str">
        <f>IF(B971="","",VLOOKUP(B971,MP!$A$3:$G$801,6,FALSE)*E971)</f>
        <v/>
      </c>
      <c r="G971" s="120"/>
      <c r="H971" s="177"/>
      <c r="I971" s="175" t="str">
        <f>IF(H971="","",VLOOKUP(H971,MP!$A$3:$G$801,2,FALSE))</f>
        <v/>
      </c>
      <c r="J971" s="176" t="str">
        <f>IF(H971="","",VLOOKUP(H971,MP!$A$3:$G$801,7,FALSE))</f>
        <v/>
      </c>
      <c r="K971" s="180"/>
      <c r="L971" s="181" t="str">
        <f>IF(H971="","",VLOOKUP(H971,MP!$A$3:$G$801,6,FALSE)*K971)</f>
        <v/>
      </c>
    </row>
    <row r="972" spans="1:12" s="117" customFormat="1" ht="21" x14ac:dyDescent="0.25">
      <c r="A972" s="170"/>
      <c r="B972" s="178"/>
      <c r="C972" s="175" t="str">
        <f>IF(B972="","",VLOOKUP(B972,MP!$A$3:$G$801,2,FALSE))</f>
        <v/>
      </c>
      <c r="D972" s="176" t="str">
        <f>IF(B972="","",VLOOKUP(B972,MP!$A$3:$G$801,7,FALSE))</f>
        <v/>
      </c>
      <c r="E972" s="180"/>
      <c r="F972" s="181" t="str">
        <f>IF(B972="","",VLOOKUP(B972,MP!$A$3:$G$801,6,FALSE)*E972)</f>
        <v/>
      </c>
      <c r="G972" s="120"/>
      <c r="H972" s="178"/>
      <c r="I972" s="175" t="str">
        <f>IF(H972="","",VLOOKUP(H972,MP!$A$3:$G$801,2,FALSE))</f>
        <v/>
      </c>
      <c r="J972" s="176" t="str">
        <f>IF(H972="","",VLOOKUP(H972,MP!$A$3:$G$801,7,FALSE))</f>
        <v/>
      </c>
      <c r="K972" s="180"/>
      <c r="L972" s="181" t="str">
        <f>IF(H972="","",VLOOKUP(H972,MP!$A$3:$G$801,6,FALSE)*K972)</f>
        <v/>
      </c>
    </row>
    <row r="973" spans="1:12" s="117" customFormat="1" ht="21" x14ac:dyDescent="0.25">
      <c r="A973" s="170"/>
      <c r="B973" s="178"/>
      <c r="C973" s="175" t="str">
        <f>IF(B973="","",VLOOKUP(B973,MP!$A$3:$G$801,2,FALSE))</f>
        <v/>
      </c>
      <c r="D973" s="176" t="str">
        <f>IF(B973="","",VLOOKUP(B973,MP!$A$3:$G$801,7,FALSE))</f>
        <v/>
      </c>
      <c r="E973" s="180"/>
      <c r="F973" s="181" t="str">
        <f>IF(B973="","",VLOOKUP(B973,MP!$A$3:$G$801,6,FALSE)*E973)</f>
        <v/>
      </c>
      <c r="G973" s="120"/>
      <c r="H973" s="178"/>
      <c r="I973" s="175" t="str">
        <f>IF(H973="","",VLOOKUP(H973,MP!$A$3:$G$801,2,FALSE))</f>
        <v/>
      </c>
      <c r="J973" s="176" t="str">
        <f>IF(H973="","",VLOOKUP(H973,MP!$A$3:$G$801,7,FALSE))</f>
        <v/>
      </c>
      <c r="K973" s="180"/>
      <c r="L973" s="181" t="str">
        <f>IF(H973="","",VLOOKUP(H973,MP!$A$3:$G$801,6,FALSE)*K973)</f>
        <v/>
      </c>
    </row>
    <row r="974" spans="1:12" s="117" customFormat="1" ht="21" x14ac:dyDescent="0.25">
      <c r="A974" s="170"/>
      <c r="B974" s="178"/>
      <c r="C974" s="175" t="str">
        <f>IF(B974="","",VLOOKUP(B974,MP!$A$3:$G$801,2,FALSE))</f>
        <v/>
      </c>
      <c r="D974" s="176" t="str">
        <f>IF(B974="","",VLOOKUP(B974,MP!$A$3:$G$801,7,FALSE))</f>
        <v/>
      </c>
      <c r="E974" s="180"/>
      <c r="F974" s="181" t="str">
        <f>IF(B974="","",VLOOKUP(B974,MP!$A$3:$G$801,6,FALSE)*E974)</f>
        <v/>
      </c>
      <c r="G974" s="120"/>
      <c r="H974" s="178"/>
      <c r="I974" s="175" t="str">
        <f>IF(H974="","",VLOOKUP(H974,MP!$A$3:$G$801,2,FALSE))</f>
        <v/>
      </c>
      <c r="J974" s="176" t="str">
        <f>IF(H974="","",VLOOKUP(H974,MP!$A$3:$G$801,7,FALSE))</f>
        <v/>
      </c>
      <c r="K974" s="180"/>
      <c r="L974" s="181" t="str">
        <f>IF(H974="","",VLOOKUP(H974,MP!$A$3:$G$801,6,FALSE)*K974)</f>
        <v/>
      </c>
    </row>
    <row r="975" spans="1:12" s="117" customFormat="1" ht="21" x14ac:dyDescent="0.25">
      <c r="A975" s="170"/>
      <c r="B975" s="178"/>
      <c r="C975" s="175" t="str">
        <f>IF(B975="","",VLOOKUP(B975,MP!$A$3:$G$801,2,FALSE))</f>
        <v/>
      </c>
      <c r="D975" s="176" t="str">
        <f>IF(B975="","",VLOOKUP(B975,MP!$A$3:$G$801,7,FALSE))</f>
        <v/>
      </c>
      <c r="E975" s="180"/>
      <c r="F975" s="181" t="str">
        <f>IF(B975="","",VLOOKUP(B975,MP!$A$3:$G$801,6,FALSE)*E975)</f>
        <v/>
      </c>
      <c r="G975" s="120"/>
      <c r="H975" s="178"/>
      <c r="I975" s="175" t="str">
        <f>IF(H975="","",VLOOKUP(H975,MP!$A$3:$G$801,2,FALSE))</f>
        <v/>
      </c>
      <c r="J975" s="176" t="str">
        <f>IF(H975="","",VLOOKUP(H975,MP!$A$3:$G$801,7,FALSE))</f>
        <v/>
      </c>
      <c r="K975" s="180"/>
      <c r="L975" s="181" t="str">
        <f>IF(H975="","",VLOOKUP(H975,MP!$A$3:$G$801,6,FALSE)*K975)</f>
        <v/>
      </c>
    </row>
    <row r="976" spans="1:12" s="117" customFormat="1" ht="21" x14ac:dyDescent="0.25">
      <c r="A976" s="170"/>
      <c r="B976" s="178"/>
      <c r="C976" s="175" t="str">
        <f>IF(B976="","",VLOOKUP(B976,MP!$A$3:$G$801,2,FALSE))</f>
        <v/>
      </c>
      <c r="D976" s="176" t="str">
        <f>IF(B976="","",VLOOKUP(B976,MP!$A$3:$G$801,7,FALSE))</f>
        <v/>
      </c>
      <c r="E976" s="180"/>
      <c r="F976" s="181" t="str">
        <f>IF(B976="","",VLOOKUP(B976,MP!$A$3:$G$801,6,FALSE)*E976)</f>
        <v/>
      </c>
      <c r="G976" s="120"/>
      <c r="H976" s="178"/>
      <c r="I976" s="175" t="str">
        <f>IF(H976="","",VLOOKUP(H976,MP!$A$3:$G$801,2,FALSE))</f>
        <v/>
      </c>
      <c r="J976" s="176" t="str">
        <f>IF(H976="","",VLOOKUP(H976,MP!$A$3:$G$801,7,FALSE))</f>
        <v/>
      </c>
      <c r="K976" s="180"/>
      <c r="L976" s="181" t="str">
        <f>IF(H976="","",VLOOKUP(H976,MP!$A$3:$G$801,6,FALSE)*K976)</f>
        <v/>
      </c>
    </row>
    <row r="977" spans="1:12" s="117" customFormat="1" ht="21" x14ac:dyDescent="0.25">
      <c r="A977" s="170"/>
      <c r="B977" s="178"/>
      <c r="C977" s="175" t="str">
        <f>IF(B977="","",VLOOKUP(B977,MP!$A$3:$G$801,2,FALSE))</f>
        <v/>
      </c>
      <c r="D977" s="176" t="str">
        <f>IF(B977="","",VLOOKUP(B977,MP!$A$3:$G$801,7,FALSE))</f>
        <v/>
      </c>
      <c r="E977" s="180"/>
      <c r="F977" s="181" t="str">
        <f>IF(B977="","",VLOOKUP(B977,MP!$A$3:$G$801,6,FALSE)*E977)</f>
        <v/>
      </c>
      <c r="G977" s="120"/>
      <c r="H977" s="178"/>
      <c r="I977" s="175" t="str">
        <f>IF(H977="","",VLOOKUP(H977,MP!$A$3:$G$801,2,FALSE))</f>
        <v/>
      </c>
      <c r="J977" s="176" t="str">
        <f>IF(H977="","",VLOOKUP(H977,MP!$A$3:$G$801,7,FALSE))</f>
        <v/>
      </c>
      <c r="K977" s="180"/>
      <c r="L977" s="181" t="str">
        <f>IF(H977="","",VLOOKUP(H977,MP!$A$3:$G$801,6,FALSE)*K977)</f>
        <v/>
      </c>
    </row>
    <row r="978" spans="1:12" s="117" customFormat="1" ht="21" x14ac:dyDescent="0.25">
      <c r="A978" s="170"/>
      <c r="B978" s="178"/>
      <c r="C978" s="175" t="str">
        <f>IF(B978="","",VLOOKUP(B978,MP!$A$3:$G$801,2,FALSE))</f>
        <v/>
      </c>
      <c r="D978" s="176" t="str">
        <f>IF(B978="","",VLOOKUP(B978,MP!$A$3:$G$801,7,FALSE))</f>
        <v/>
      </c>
      <c r="E978" s="180"/>
      <c r="F978" s="181" t="str">
        <f>IF(B978="","",VLOOKUP(B978,MP!$A$3:$G$801,6,FALSE)*E978)</f>
        <v/>
      </c>
      <c r="G978" s="120"/>
      <c r="H978" s="178"/>
      <c r="I978" s="175" t="str">
        <f>IF(H978="","",VLOOKUP(H978,MP!$A$3:$G$801,2,FALSE))</f>
        <v/>
      </c>
      <c r="J978" s="176" t="str">
        <f>IF(H978="","",VLOOKUP(H978,MP!$A$3:$G$801,7,FALSE))</f>
        <v/>
      </c>
      <c r="K978" s="180"/>
      <c r="L978" s="181" t="str">
        <f>IF(H978="","",VLOOKUP(H978,MP!$A$3:$G$801,6,FALSE)*K978)</f>
        <v/>
      </c>
    </row>
    <row r="979" spans="1:12" s="117" customFormat="1" ht="21" x14ac:dyDescent="0.25">
      <c r="A979" s="170"/>
      <c r="B979" s="178"/>
      <c r="C979" s="175" t="str">
        <f>IF(B979="","",VLOOKUP(B979,MP!$A$3:$G$801,2,FALSE))</f>
        <v/>
      </c>
      <c r="D979" s="176" t="str">
        <f>IF(B979="","",VLOOKUP(B979,MP!$A$3:$G$801,7,FALSE))</f>
        <v/>
      </c>
      <c r="E979" s="180"/>
      <c r="F979" s="181" t="str">
        <f>IF(B979="","",VLOOKUP(B979,MP!$A$3:$G$801,6,FALSE)*E979)</f>
        <v/>
      </c>
      <c r="G979" s="120"/>
      <c r="H979" s="178"/>
      <c r="I979" s="175" t="str">
        <f>IF(H979="","",VLOOKUP(H979,MP!$A$3:$G$801,2,FALSE))</f>
        <v/>
      </c>
      <c r="J979" s="176" t="str">
        <f>IF(H979="","",VLOOKUP(H979,MP!$A$3:$G$801,7,FALSE))</f>
        <v/>
      </c>
      <c r="K979" s="180"/>
      <c r="L979" s="181" t="str">
        <f>IF(H979="","",VLOOKUP(H979,MP!$A$3:$G$801,6,FALSE)*K979)</f>
        <v/>
      </c>
    </row>
    <row r="980" spans="1:12" s="117" customFormat="1" ht="21" x14ac:dyDescent="0.25">
      <c r="A980" s="170"/>
      <c r="B980" s="178"/>
      <c r="C980" s="175" t="str">
        <f>IF(B980="","",VLOOKUP(B980,MP!$A$3:$G$801,2,FALSE))</f>
        <v/>
      </c>
      <c r="D980" s="176" t="str">
        <f>IF(B980="","",VLOOKUP(B980,MP!$A$3:$G$801,7,FALSE))</f>
        <v/>
      </c>
      <c r="E980" s="180"/>
      <c r="F980" s="181" t="str">
        <f>IF(B980="","",VLOOKUP(B980,MP!$A$3:$G$801,6,FALSE)*E980)</f>
        <v/>
      </c>
      <c r="G980" s="120"/>
      <c r="H980" s="178"/>
      <c r="I980" s="175" t="str">
        <f>IF(H980="","",VLOOKUP(H980,MP!$A$3:$G$801,2,FALSE))</f>
        <v/>
      </c>
      <c r="J980" s="176" t="str">
        <f>IF(H980="","",VLOOKUP(H980,MP!$A$3:$G$801,7,FALSE))</f>
        <v/>
      </c>
      <c r="K980" s="180"/>
      <c r="L980" s="181" t="str">
        <f>IF(H980="","",VLOOKUP(H980,MP!$A$3:$G$801,6,FALSE)*K980)</f>
        <v/>
      </c>
    </row>
    <row r="981" spans="1:12" s="117" customFormat="1" ht="21" x14ac:dyDescent="0.25">
      <c r="A981" s="170"/>
      <c r="B981" s="178"/>
      <c r="C981" s="175" t="str">
        <f>IF(B981="","",VLOOKUP(B981,MP!$A$3:$G$801,2,FALSE))</f>
        <v/>
      </c>
      <c r="D981" s="176" t="str">
        <f>IF(B981="","",VLOOKUP(B981,MP!$A$3:$G$801,7,FALSE))</f>
        <v/>
      </c>
      <c r="E981" s="180"/>
      <c r="F981" s="181" t="str">
        <f>IF(B981="","",VLOOKUP(B981,MP!$A$3:$G$801,6,FALSE)*E981)</f>
        <v/>
      </c>
      <c r="G981" s="120"/>
      <c r="H981" s="178"/>
      <c r="I981" s="175" t="str">
        <f>IF(H981="","",VLOOKUP(H981,MP!$A$3:$G$801,2,FALSE))</f>
        <v/>
      </c>
      <c r="J981" s="176" t="str">
        <f>IF(H981="","",VLOOKUP(H981,MP!$A$3:$G$801,7,FALSE))</f>
        <v/>
      </c>
      <c r="K981" s="180"/>
      <c r="L981" s="181" t="str">
        <f>IF(H981="","",VLOOKUP(H981,MP!$A$3:$G$801,6,FALSE)*K981)</f>
        <v/>
      </c>
    </row>
    <row r="982" spans="1:12" s="117" customFormat="1" ht="21" x14ac:dyDescent="0.25">
      <c r="A982" s="170"/>
      <c r="B982" s="179"/>
      <c r="C982" s="175" t="str">
        <f>IF(B982="","",VLOOKUP(B982,MP!$A$3:$G$801,2,FALSE))</f>
        <v/>
      </c>
      <c r="D982" s="176" t="str">
        <f>IF(B982="","",VLOOKUP(B982,MP!$A$3:$G$801,7,FALSE))</f>
        <v/>
      </c>
      <c r="E982" s="180"/>
      <c r="F982" s="181" t="str">
        <f>IF(B982="","",VLOOKUP(B982,MP!$A$3:$G$801,6,FALSE)*E982)</f>
        <v/>
      </c>
      <c r="G982" s="120"/>
      <c r="H982" s="179"/>
      <c r="I982" s="175" t="str">
        <f>IF(H982="","",VLOOKUP(H982,MP!$A$3:$G$801,2,FALSE))</f>
        <v/>
      </c>
      <c r="J982" s="176" t="str">
        <f>IF(H982="","",VLOOKUP(H982,MP!$A$3:$G$801,7,FALSE))</f>
        <v/>
      </c>
      <c r="K982" s="180"/>
      <c r="L982" s="181" t="str">
        <f>IF(H982="","",VLOOKUP(H982,MP!$A$3:$G$801,6,FALSE)*K982)</f>
        <v/>
      </c>
    </row>
    <row r="983" spans="1:12" s="117" customFormat="1" ht="21" x14ac:dyDescent="0.25">
      <c r="A983" s="170"/>
      <c r="B983" s="179"/>
      <c r="C983" s="175" t="str">
        <f>IF(B983="","",VLOOKUP(B983,MP!$A$3:$G$801,2,FALSE))</f>
        <v/>
      </c>
      <c r="D983" s="176" t="str">
        <f>IF(B983="","",VLOOKUP(B983,MP!$A$3:$G$801,7,FALSE))</f>
        <v/>
      </c>
      <c r="E983" s="180"/>
      <c r="F983" s="181" t="str">
        <f>IF(B983="","",VLOOKUP(B983,MP!$A$3:$G$801,6,FALSE)*E983)</f>
        <v/>
      </c>
      <c r="G983" s="120"/>
      <c r="H983" s="179"/>
      <c r="I983" s="175" t="str">
        <f>IF(H983="","",VLOOKUP(H983,MP!$A$3:$G$801,2,FALSE))</f>
        <v/>
      </c>
      <c r="J983" s="176" t="str">
        <f>IF(H983="","",VLOOKUP(H983,MP!$A$3:$G$801,7,FALSE))</f>
        <v/>
      </c>
      <c r="K983" s="180"/>
      <c r="L983" s="181" t="str">
        <f>IF(H983="","",VLOOKUP(H983,MP!$A$3:$G$801,6,FALSE)*K983)</f>
        <v/>
      </c>
    </row>
    <row r="984" spans="1:12" s="117" customFormat="1" ht="21" x14ac:dyDescent="0.25">
      <c r="A984" s="170"/>
      <c r="B984" s="179"/>
      <c r="C984" s="175" t="str">
        <f>IF(B984="","",VLOOKUP(B984,MP!$A$3:$G$801,2,FALSE))</f>
        <v/>
      </c>
      <c r="D984" s="176" t="str">
        <f>IF(B984="","",VLOOKUP(B984,MP!$A$3:$G$801,7,FALSE))</f>
        <v/>
      </c>
      <c r="E984" s="180"/>
      <c r="F984" s="181" t="str">
        <f>IF(B984="","",VLOOKUP(B984,MP!$A$3:$G$801,6,FALSE)*E984)</f>
        <v/>
      </c>
      <c r="G984" s="120"/>
      <c r="H984" s="179"/>
      <c r="I984" s="175" t="str">
        <f>IF(H984="","",VLOOKUP(H984,MP!$A$3:$G$801,2,FALSE))</f>
        <v/>
      </c>
      <c r="J984" s="176" t="str">
        <f>IF(H984="","",VLOOKUP(H984,MP!$A$3:$G$801,7,FALSE))</f>
        <v/>
      </c>
      <c r="K984" s="180"/>
      <c r="L984" s="181" t="str">
        <f>IF(H984="","",VLOOKUP(H984,MP!$A$3:$G$801,6,FALSE)*K984)</f>
        <v/>
      </c>
    </row>
    <row r="985" spans="1:12" s="117" customFormat="1" ht="21" x14ac:dyDescent="0.25">
      <c r="A985" s="170"/>
      <c r="B985" s="179"/>
      <c r="C985" s="175" t="str">
        <f>IF(B985="","",VLOOKUP(B985,MP!$A$3:$G$801,2,FALSE))</f>
        <v/>
      </c>
      <c r="D985" s="176" t="str">
        <f>IF(B985="","",VLOOKUP(B985,MP!$A$3:$G$801,7,FALSE))</f>
        <v/>
      </c>
      <c r="E985" s="180"/>
      <c r="F985" s="181" t="str">
        <f>IF(B985="","",VLOOKUP(B985,MP!$A$3:$G$801,6,FALSE)*E985)</f>
        <v/>
      </c>
      <c r="G985" s="120"/>
      <c r="H985" s="179"/>
      <c r="I985" s="175" t="str">
        <f>IF(H985="","",VLOOKUP(H985,MP!$A$3:$G$801,2,FALSE))</f>
        <v/>
      </c>
      <c r="J985" s="176" t="str">
        <f>IF(H985="","",VLOOKUP(H985,MP!$A$3:$G$801,7,FALSE))</f>
        <v/>
      </c>
      <c r="K985" s="180"/>
      <c r="L985" s="181" t="str">
        <f>IF(H985="","",VLOOKUP(H985,MP!$A$3:$G$801,6,FALSE)*K985)</f>
        <v/>
      </c>
    </row>
    <row r="986" spans="1:12" s="117" customFormat="1" ht="21" x14ac:dyDescent="0.3">
      <c r="A986" s="170"/>
      <c r="B986" s="321" t="s">
        <v>58</v>
      </c>
      <c r="C986" s="322"/>
      <c r="D986" s="322"/>
      <c r="E986" s="323"/>
      <c r="F986" s="183">
        <f>SUM(F971:F985)</f>
        <v>0</v>
      </c>
      <c r="G986" s="120"/>
      <c r="H986" s="321" t="s">
        <v>58</v>
      </c>
      <c r="I986" s="322"/>
      <c r="J986" s="322"/>
      <c r="K986" s="323"/>
      <c r="L986" s="183">
        <f>SUM(L971:L985)</f>
        <v>0</v>
      </c>
    </row>
    <row r="987" spans="1:12" s="117" customFormat="1" ht="21" x14ac:dyDescent="0.25">
      <c r="A987" s="170"/>
      <c r="B987" s="172" t="s">
        <v>64</v>
      </c>
      <c r="C987" s="173" t="s">
        <v>149</v>
      </c>
      <c r="D987" s="173" t="s">
        <v>89</v>
      </c>
      <c r="E987" s="173" t="s">
        <v>150</v>
      </c>
      <c r="F987" s="174" t="s">
        <v>56</v>
      </c>
      <c r="G987" s="120"/>
      <c r="H987" s="172" t="s">
        <v>64</v>
      </c>
      <c r="I987" s="173" t="s">
        <v>149</v>
      </c>
      <c r="J987" s="173" t="s">
        <v>89</v>
      </c>
      <c r="K987" s="173" t="s">
        <v>150</v>
      </c>
      <c r="L987" s="174" t="s">
        <v>56</v>
      </c>
    </row>
    <row r="988" spans="1:12" s="117" customFormat="1" ht="21" x14ac:dyDescent="0.25">
      <c r="A988" s="170"/>
      <c r="B988" s="179"/>
      <c r="C988" s="175" t="str">
        <f>IF(B988="","",VLOOKUP(B988,EQUIPAMENTOS!$B$11:$G$98,2,FALSE))</f>
        <v/>
      </c>
      <c r="D988" s="182" t="str">
        <f>IF(B988="","",VLOOKUP(B988,EQUIPAMENTOS!$B$11:$G$98,6,FALSE))</f>
        <v/>
      </c>
      <c r="E988" s="180"/>
      <c r="F988" s="181" t="str">
        <f>IF(B988="","",VLOOKUP(B988,EQUIPAMENTOS!$B$11:$G$98,6,FALSE)*E988)</f>
        <v/>
      </c>
      <c r="G988" s="120"/>
      <c r="H988" s="179"/>
      <c r="I988" s="175" t="str">
        <f>IF(H988="","",VLOOKUP(H988,EQUIPAMENTOS!$B$11:$G$98,2,FALSE))</f>
        <v/>
      </c>
      <c r="J988" s="182" t="str">
        <f>IF(H988="","",VLOOKUP(H988,EQUIPAMENTOS!$B$11:$G$98,6,FALSE))</f>
        <v/>
      </c>
      <c r="K988" s="180"/>
      <c r="L988" s="181" t="str">
        <f>IF(H988="","",VLOOKUP(H988,EQUIPAMENTOS!$B$11:$G$98,6,FALSE)*K988)</f>
        <v/>
      </c>
    </row>
    <row r="989" spans="1:12" s="117" customFormat="1" ht="21" x14ac:dyDescent="0.25">
      <c r="A989" s="170"/>
      <c r="B989" s="179"/>
      <c r="C989" s="175" t="str">
        <f>IF(B989="","",VLOOKUP(B989,EQUIPAMENTOS!$B$11:$G$98,2,FALSE))</f>
        <v/>
      </c>
      <c r="D989" s="182" t="str">
        <f>IF(B989="","",VLOOKUP(B989,EQUIPAMENTOS!$B$11:$G$98,6,FALSE))</f>
        <v/>
      </c>
      <c r="E989" s="180"/>
      <c r="F989" s="181" t="str">
        <f>IF(B989="","",VLOOKUP(B989,EQUIPAMENTOS!$B$11:$G$98,6,FALSE)*E989)</f>
        <v/>
      </c>
      <c r="G989" s="120"/>
      <c r="H989" s="179"/>
      <c r="I989" s="175" t="str">
        <f>IF(H989="","",VLOOKUP(H989,EQUIPAMENTOS!$B$11:$G$98,2,FALSE))</f>
        <v/>
      </c>
      <c r="J989" s="182" t="str">
        <f>IF(H989="","",VLOOKUP(H989,EQUIPAMENTOS!$B$11:$G$98,6,FALSE))</f>
        <v/>
      </c>
      <c r="K989" s="180"/>
      <c r="L989" s="181" t="str">
        <f>IF(H989="","",VLOOKUP(H989,EQUIPAMENTOS!$B$11:$G$98,6,FALSE)*K989)</f>
        <v/>
      </c>
    </row>
    <row r="990" spans="1:12" s="117" customFormat="1" ht="21" x14ac:dyDescent="0.25">
      <c r="A990" s="170"/>
      <c r="B990" s="179"/>
      <c r="C990" s="175" t="str">
        <f>IF(B990="","",VLOOKUP(B990,EQUIPAMENTOS!$B$11:$G$98,2,FALSE))</f>
        <v/>
      </c>
      <c r="D990" s="182" t="str">
        <f>IF(B990="","",VLOOKUP(B990,EQUIPAMENTOS!$B$11:$G$98,6,FALSE))</f>
        <v/>
      </c>
      <c r="E990" s="180"/>
      <c r="F990" s="181" t="str">
        <f>IF(B990="","",VLOOKUP(B990,EQUIPAMENTOS!$B$11:$G$98,6,FALSE)*E990)</f>
        <v/>
      </c>
      <c r="G990" s="120"/>
      <c r="H990" s="179"/>
      <c r="I990" s="175" t="str">
        <f>IF(H990="","",VLOOKUP(H990,EQUIPAMENTOS!$B$11:$G$98,2,FALSE))</f>
        <v/>
      </c>
      <c r="J990" s="182" t="str">
        <f>IF(H990="","",VLOOKUP(H990,EQUIPAMENTOS!$B$11:$G$98,6,FALSE))</f>
        <v/>
      </c>
      <c r="K990" s="180"/>
      <c r="L990" s="181" t="str">
        <f>IF(H990="","",VLOOKUP(H990,EQUIPAMENTOS!$B$11:$G$98,6,FALSE)*K990)</f>
        <v/>
      </c>
    </row>
    <row r="991" spans="1:12" s="117" customFormat="1" ht="21" x14ac:dyDescent="0.25">
      <c r="A991" s="170"/>
      <c r="B991" s="179"/>
      <c r="C991" s="175" t="str">
        <f>IF(B991="","",VLOOKUP(B991,EQUIPAMENTOS!$B$11:$G$98,2,FALSE))</f>
        <v/>
      </c>
      <c r="D991" s="182" t="str">
        <f>IF(B991="","",VLOOKUP(B991,EQUIPAMENTOS!$B$11:$G$98,6,FALSE))</f>
        <v/>
      </c>
      <c r="E991" s="180"/>
      <c r="F991" s="181" t="str">
        <f>IF(B991="","",VLOOKUP(B991,EQUIPAMENTOS!$B$11:$G$98,6,FALSE)*E991)</f>
        <v/>
      </c>
      <c r="G991" s="120"/>
      <c r="H991" s="179"/>
      <c r="I991" s="175" t="str">
        <f>IF(H991="","",VLOOKUP(H991,EQUIPAMENTOS!$B$11:$G$98,2,FALSE))</f>
        <v/>
      </c>
      <c r="J991" s="182" t="str">
        <f>IF(H991="","",VLOOKUP(H991,EQUIPAMENTOS!$B$11:$G$98,6,FALSE))</f>
        <v/>
      </c>
      <c r="K991" s="180"/>
      <c r="L991" s="181" t="str">
        <f>IF(H991="","",VLOOKUP(H991,EQUIPAMENTOS!$B$11:$G$98,6,FALSE)*K991)</f>
        <v/>
      </c>
    </row>
    <row r="992" spans="1:12" s="117" customFormat="1" ht="21" x14ac:dyDescent="0.25">
      <c r="A992" s="170"/>
      <c r="B992" s="179"/>
      <c r="C992" s="175" t="str">
        <f>IF(B992="","",VLOOKUP(B992,EQUIPAMENTOS!$B$11:$G$98,2,FALSE))</f>
        <v/>
      </c>
      <c r="D992" s="182" t="str">
        <f>IF(B992="","",VLOOKUP(B992,EQUIPAMENTOS!$B$11:$G$98,6,FALSE))</f>
        <v/>
      </c>
      <c r="E992" s="180"/>
      <c r="F992" s="181" t="str">
        <f>IF(B992="","",VLOOKUP(B992,EQUIPAMENTOS!$B$11:$G$98,6,FALSE)*E992)</f>
        <v/>
      </c>
      <c r="G992" s="120"/>
      <c r="H992" s="179"/>
      <c r="I992" s="175" t="str">
        <f>IF(H992="","",VLOOKUP(H992,EQUIPAMENTOS!$B$11:$G$98,2,FALSE))</f>
        <v/>
      </c>
      <c r="J992" s="182" t="str">
        <f>IF(H992="","",VLOOKUP(H992,EQUIPAMENTOS!$B$11:$G$98,6,FALSE))</f>
        <v/>
      </c>
      <c r="K992" s="180"/>
      <c r="L992" s="181" t="str">
        <f>IF(H992="","",VLOOKUP(H992,EQUIPAMENTOS!$B$11:$G$98,6,FALSE)*K992)</f>
        <v/>
      </c>
    </row>
    <row r="993" spans="1:12" s="117" customFormat="1" ht="21" x14ac:dyDescent="0.25">
      <c r="A993" s="170"/>
      <c r="B993" s="179"/>
      <c r="C993" s="175" t="str">
        <f>IF(B993="","",VLOOKUP(B993,EQUIPAMENTOS!$B$11:$G$98,2,FALSE))</f>
        <v/>
      </c>
      <c r="D993" s="182" t="str">
        <f>IF(B993="","",VLOOKUP(B993,EQUIPAMENTOS!$B$11:$G$98,6,FALSE))</f>
        <v/>
      </c>
      <c r="E993" s="180"/>
      <c r="F993" s="181" t="str">
        <f>IF(B993="","",VLOOKUP(B993,EQUIPAMENTOS!$B$11:$G$98,6,FALSE)*E993)</f>
        <v/>
      </c>
      <c r="G993" s="120"/>
      <c r="H993" s="179"/>
      <c r="I993" s="175" t="str">
        <f>IF(H993="","",VLOOKUP(H993,EQUIPAMENTOS!$B$11:$G$98,2,FALSE))</f>
        <v/>
      </c>
      <c r="J993" s="182" t="str">
        <f>IF(H993="","",VLOOKUP(H993,EQUIPAMENTOS!$B$11:$G$98,6,FALSE))</f>
        <v/>
      </c>
      <c r="K993" s="180"/>
      <c r="L993" s="181" t="str">
        <f>IF(H993="","",VLOOKUP(H993,EQUIPAMENTOS!$B$11:$G$98,6,FALSE)*K993)</f>
        <v/>
      </c>
    </row>
    <row r="994" spans="1:12" s="117" customFormat="1" ht="21" x14ac:dyDescent="0.25">
      <c r="A994" s="170"/>
      <c r="B994" s="179"/>
      <c r="C994" s="175" t="str">
        <f>IF(B994="","",VLOOKUP(B994,EQUIPAMENTOS!$B$11:$G$98,2,FALSE))</f>
        <v/>
      </c>
      <c r="D994" s="182" t="str">
        <f>IF(B994="","",VLOOKUP(B994,EQUIPAMENTOS!$B$11:$G$98,6,FALSE))</f>
        <v/>
      </c>
      <c r="E994" s="180"/>
      <c r="F994" s="181" t="str">
        <f>IF(B994="","",VLOOKUP(B994,EQUIPAMENTOS!$B$11:$G$98,6,FALSE)*E994)</f>
        <v/>
      </c>
      <c r="G994" s="120"/>
      <c r="H994" s="179"/>
      <c r="I994" s="175" t="str">
        <f>IF(H994="","",VLOOKUP(H994,EQUIPAMENTOS!$B$11:$G$98,2,FALSE))</f>
        <v/>
      </c>
      <c r="J994" s="182" t="str">
        <f>IF(H994="","",VLOOKUP(H994,EQUIPAMENTOS!$B$11:$G$98,6,FALSE))</f>
        <v/>
      </c>
      <c r="K994" s="180"/>
      <c r="L994" s="181" t="str">
        <f>IF(H994="","",VLOOKUP(H994,EQUIPAMENTOS!$B$11:$G$98,6,FALSE)*K994)</f>
        <v/>
      </c>
    </row>
    <row r="995" spans="1:12" s="117" customFormat="1" ht="21" x14ac:dyDescent="0.3">
      <c r="A995" s="170"/>
      <c r="B995" s="321" t="s">
        <v>80</v>
      </c>
      <c r="C995" s="322"/>
      <c r="D995" s="322"/>
      <c r="E995" s="323"/>
      <c r="F995" s="118">
        <f>SUM(F988:F994)</f>
        <v>0</v>
      </c>
      <c r="G995" s="120"/>
      <c r="H995" s="321" t="s">
        <v>80</v>
      </c>
      <c r="I995" s="322"/>
      <c r="J995" s="322"/>
      <c r="K995" s="323"/>
      <c r="L995" s="118">
        <f>SUM(L988:L994)</f>
        <v>0</v>
      </c>
    </row>
    <row r="996" spans="1:12" s="117" customFormat="1" ht="21.75" thickBot="1" x14ac:dyDescent="0.35">
      <c r="A996" s="170"/>
      <c r="B996" s="318" t="s">
        <v>57</v>
      </c>
      <c r="C996" s="319"/>
      <c r="D996" s="319"/>
      <c r="E996" s="320"/>
      <c r="F996" s="119">
        <f>+F986+F995</f>
        <v>0</v>
      </c>
      <c r="G996" s="120"/>
      <c r="H996" s="318" t="s">
        <v>57</v>
      </c>
      <c r="I996" s="319"/>
      <c r="J996" s="319"/>
      <c r="K996" s="320"/>
      <c r="L996" s="119">
        <f>+L986+L995</f>
        <v>0</v>
      </c>
    </row>
    <row r="997" spans="1:12" s="117" customFormat="1" ht="21" x14ac:dyDescent="0.25">
      <c r="A997" s="170"/>
      <c r="G997" s="120"/>
    </row>
    <row r="998" spans="1:12" s="117" customFormat="1" ht="21.75" thickBot="1" x14ac:dyDescent="0.3">
      <c r="A998" s="170"/>
      <c r="G998" s="120"/>
    </row>
    <row r="999" spans="1:12" s="117" customFormat="1" ht="21.75" thickBot="1" x14ac:dyDescent="0.3">
      <c r="A999" s="170">
        <v>44</v>
      </c>
      <c r="B999" s="324" t="s">
        <v>118</v>
      </c>
      <c r="C999" s="325"/>
      <c r="D999" s="325"/>
      <c r="E999" s="325"/>
      <c r="F999" s="326"/>
      <c r="G999" s="120"/>
      <c r="H999" s="324" t="s">
        <v>118</v>
      </c>
      <c r="I999" s="325"/>
      <c r="J999" s="325"/>
      <c r="K999" s="325"/>
      <c r="L999" s="326"/>
    </row>
    <row r="1000" spans="1:12" s="117" customFormat="1" ht="21" x14ac:dyDescent="0.25">
      <c r="A1000" s="170"/>
      <c r="B1000" s="172" t="s">
        <v>64</v>
      </c>
      <c r="C1000" s="173" t="s">
        <v>148</v>
      </c>
      <c r="D1000" s="172" t="s">
        <v>49</v>
      </c>
      <c r="E1000" s="172" t="s">
        <v>53</v>
      </c>
      <c r="F1000" s="174" t="s">
        <v>56</v>
      </c>
      <c r="G1000" s="120"/>
      <c r="H1000" s="172" t="s">
        <v>64</v>
      </c>
      <c r="I1000" s="173" t="s">
        <v>148</v>
      </c>
      <c r="J1000" s="172" t="s">
        <v>49</v>
      </c>
      <c r="K1000" s="172" t="s">
        <v>53</v>
      </c>
      <c r="L1000" s="174" t="s">
        <v>56</v>
      </c>
    </row>
    <row r="1001" spans="1:12" s="117" customFormat="1" ht="21" x14ac:dyDescent="0.25">
      <c r="A1001" s="170"/>
      <c r="B1001" s="177"/>
      <c r="C1001" s="175" t="str">
        <f>IF(B1001="","",VLOOKUP(B1001,MP!$A$3:$G$801,2,FALSE))</f>
        <v/>
      </c>
      <c r="D1001" s="176" t="str">
        <f>IF(B1001="","",VLOOKUP(B1001,MP!$A$3:$G$801,7,FALSE))</f>
        <v/>
      </c>
      <c r="E1001" s="180"/>
      <c r="F1001" s="181" t="str">
        <f>IF(B1001="","",VLOOKUP(B1001,MP!$A$3:$G$801,6,FALSE)*E1001)</f>
        <v/>
      </c>
      <c r="G1001" s="120"/>
      <c r="H1001" s="177"/>
      <c r="I1001" s="175" t="str">
        <f>IF(H1001="","",VLOOKUP(H1001,MP!$A$3:$G$801,2,FALSE))</f>
        <v/>
      </c>
      <c r="J1001" s="176" t="str">
        <f>IF(H1001="","",VLOOKUP(H1001,MP!$A$3:$G$801,7,FALSE))</f>
        <v/>
      </c>
      <c r="K1001" s="180"/>
      <c r="L1001" s="181" t="str">
        <f>IF(H1001="","",VLOOKUP(H1001,MP!$A$3:$G$801,6,FALSE)*K1001)</f>
        <v/>
      </c>
    </row>
    <row r="1002" spans="1:12" s="117" customFormat="1" ht="21" x14ac:dyDescent="0.25">
      <c r="A1002" s="170"/>
      <c r="B1002" s="178"/>
      <c r="C1002" s="175" t="str">
        <f>IF(B1002="","",VLOOKUP(B1002,MP!$A$3:$G$801,2,FALSE))</f>
        <v/>
      </c>
      <c r="D1002" s="176" t="str">
        <f>IF(B1002="","",VLOOKUP(B1002,MP!$A$3:$G$801,7,FALSE))</f>
        <v/>
      </c>
      <c r="E1002" s="180"/>
      <c r="F1002" s="181" t="str">
        <f>IF(B1002="","",VLOOKUP(B1002,MP!$A$3:$G$801,6,FALSE)*E1002)</f>
        <v/>
      </c>
      <c r="G1002" s="120"/>
      <c r="H1002" s="178"/>
      <c r="I1002" s="175" t="str">
        <f>IF(H1002="","",VLOOKUP(H1002,MP!$A$3:$G$801,2,FALSE))</f>
        <v/>
      </c>
      <c r="J1002" s="176" t="str">
        <f>IF(H1002="","",VLOOKUP(H1002,MP!$A$3:$G$801,7,FALSE))</f>
        <v/>
      </c>
      <c r="K1002" s="180"/>
      <c r="L1002" s="181" t="str">
        <f>IF(H1002="","",VLOOKUP(H1002,MP!$A$3:$G$801,6,FALSE)*K1002)</f>
        <v/>
      </c>
    </row>
    <row r="1003" spans="1:12" s="117" customFormat="1" ht="21" x14ac:dyDescent="0.25">
      <c r="A1003" s="170"/>
      <c r="B1003" s="178"/>
      <c r="C1003" s="175" t="str">
        <f>IF(B1003="","",VLOOKUP(B1003,MP!$A$3:$G$801,2,FALSE))</f>
        <v/>
      </c>
      <c r="D1003" s="176" t="str">
        <f>IF(B1003="","",VLOOKUP(B1003,MP!$A$3:$G$801,7,FALSE))</f>
        <v/>
      </c>
      <c r="E1003" s="180"/>
      <c r="F1003" s="181" t="str">
        <f>IF(B1003="","",VLOOKUP(B1003,MP!$A$3:$G$801,6,FALSE)*E1003)</f>
        <v/>
      </c>
      <c r="G1003" s="120"/>
      <c r="H1003" s="178"/>
      <c r="I1003" s="175" t="str">
        <f>IF(H1003="","",VLOOKUP(H1003,MP!$A$3:$G$801,2,FALSE))</f>
        <v/>
      </c>
      <c r="J1003" s="176" t="str">
        <f>IF(H1003="","",VLOOKUP(H1003,MP!$A$3:$G$801,7,FALSE))</f>
        <v/>
      </c>
      <c r="K1003" s="180"/>
      <c r="L1003" s="181" t="str">
        <f>IF(H1003="","",VLOOKUP(H1003,MP!$A$3:$G$801,6,FALSE)*K1003)</f>
        <v/>
      </c>
    </row>
    <row r="1004" spans="1:12" s="117" customFormat="1" ht="21" x14ac:dyDescent="0.25">
      <c r="A1004" s="170"/>
      <c r="B1004" s="178"/>
      <c r="C1004" s="175" t="str">
        <f>IF(B1004="","",VLOOKUP(B1004,MP!$A$3:$G$801,2,FALSE))</f>
        <v/>
      </c>
      <c r="D1004" s="176" t="str">
        <f>IF(B1004="","",VLOOKUP(B1004,MP!$A$3:$G$801,7,FALSE))</f>
        <v/>
      </c>
      <c r="E1004" s="180"/>
      <c r="F1004" s="181" t="str">
        <f>IF(B1004="","",VLOOKUP(B1004,MP!$A$3:$G$801,6,FALSE)*E1004)</f>
        <v/>
      </c>
      <c r="G1004" s="120"/>
      <c r="H1004" s="178"/>
      <c r="I1004" s="175" t="str">
        <f>IF(H1004="","",VLOOKUP(H1004,MP!$A$3:$G$801,2,FALSE))</f>
        <v/>
      </c>
      <c r="J1004" s="176" t="str">
        <f>IF(H1004="","",VLOOKUP(H1004,MP!$A$3:$G$801,7,FALSE))</f>
        <v/>
      </c>
      <c r="K1004" s="180"/>
      <c r="L1004" s="181" t="str">
        <f>IF(H1004="","",VLOOKUP(H1004,MP!$A$3:$G$801,6,FALSE)*K1004)</f>
        <v/>
      </c>
    </row>
    <row r="1005" spans="1:12" s="117" customFormat="1" ht="21" x14ac:dyDescent="0.25">
      <c r="A1005" s="170"/>
      <c r="B1005" s="178"/>
      <c r="C1005" s="175" t="str">
        <f>IF(B1005="","",VLOOKUP(B1005,MP!$A$3:$G$801,2,FALSE))</f>
        <v/>
      </c>
      <c r="D1005" s="176" t="str">
        <f>IF(B1005="","",VLOOKUP(B1005,MP!$A$3:$G$801,7,FALSE))</f>
        <v/>
      </c>
      <c r="E1005" s="180"/>
      <c r="F1005" s="181" t="str">
        <f>IF(B1005="","",VLOOKUP(B1005,MP!$A$3:$G$801,6,FALSE)*E1005)</f>
        <v/>
      </c>
      <c r="G1005" s="120"/>
      <c r="H1005" s="178"/>
      <c r="I1005" s="175" t="str">
        <f>IF(H1005="","",VLOOKUP(H1005,MP!$A$3:$G$801,2,FALSE))</f>
        <v/>
      </c>
      <c r="J1005" s="176" t="str">
        <f>IF(H1005="","",VLOOKUP(H1005,MP!$A$3:$G$801,7,FALSE))</f>
        <v/>
      </c>
      <c r="K1005" s="180"/>
      <c r="L1005" s="181" t="str">
        <f>IF(H1005="","",VLOOKUP(H1005,MP!$A$3:$G$801,6,FALSE)*K1005)</f>
        <v/>
      </c>
    </row>
    <row r="1006" spans="1:12" s="117" customFormat="1" ht="21" x14ac:dyDescent="0.25">
      <c r="A1006" s="170"/>
      <c r="B1006" s="178"/>
      <c r="C1006" s="175" t="str">
        <f>IF(B1006="","",VLOOKUP(B1006,MP!$A$3:$G$801,2,FALSE))</f>
        <v/>
      </c>
      <c r="D1006" s="176" t="str">
        <f>IF(B1006="","",VLOOKUP(B1006,MP!$A$3:$G$801,7,FALSE))</f>
        <v/>
      </c>
      <c r="E1006" s="180"/>
      <c r="F1006" s="181" t="str">
        <f>IF(B1006="","",VLOOKUP(B1006,MP!$A$3:$G$801,6,FALSE)*E1006)</f>
        <v/>
      </c>
      <c r="G1006" s="120"/>
      <c r="H1006" s="178"/>
      <c r="I1006" s="175" t="str">
        <f>IF(H1006="","",VLOOKUP(H1006,MP!$A$3:$G$801,2,FALSE))</f>
        <v/>
      </c>
      <c r="J1006" s="176" t="str">
        <f>IF(H1006="","",VLOOKUP(H1006,MP!$A$3:$G$801,7,FALSE))</f>
        <v/>
      </c>
      <c r="K1006" s="180"/>
      <c r="L1006" s="181" t="str">
        <f>IF(H1006="","",VLOOKUP(H1006,MP!$A$3:$G$801,6,FALSE)*K1006)</f>
        <v/>
      </c>
    </row>
    <row r="1007" spans="1:12" s="117" customFormat="1" ht="21" x14ac:dyDescent="0.25">
      <c r="A1007" s="170"/>
      <c r="B1007" s="178"/>
      <c r="C1007" s="175" t="str">
        <f>IF(B1007="","",VLOOKUP(B1007,MP!$A$3:$G$801,2,FALSE))</f>
        <v/>
      </c>
      <c r="D1007" s="176" t="str">
        <f>IF(B1007="","",VLOOKUP(B1007,MP!$A$3:$G$801,7,FALSE))</f>
        <v/>
      </c>
      <c r="E1007" s="180"/>
      <c r="F1007" s="181" t="str">
        <f>IF(B1007="","",VLOOKUP(B1007,MP!$A$3:$G$801,6,FALSE)*E1007)</f>
        <v/>
      </c>
      <c r="G1007" s="120"/>
      <c r="H1007" s="178"/>
      <c r="I1007" s="175" t="str">
        <f>IF(H1007="","",VLOOKUP(H1007,MP!$A$3:$G$801,2,FALSE))</f>
        <v/>
      </c>
      <c r="J1007" s="176" t="str">
        <f>IF(H1007="","",VLOOKUP(H1007,MP!$A$3:$G$801,7,FALSE))</f>
        <v/>
      </c>
      <c r="K1007" s="180"/>
      <c r="L1007" s="181" t="str">
        <f>IF(H1007="","",VLOOKUP(H1007,MP!$A$3:$G$801,6,FALSE)*K1007)</f>
        <v/>
      </c>
    </row>
    <row r="1008" spans="1:12" s="117" customFormat="1" ht="21" x14ac:dyDescent="0.25">
      <c r="A1008" s="170"/>
      <c r="B1008" s="178"/>
      <c r="C1008" s="175" t="str">
        <f>IF(B1008="","",VLOOKUP(B1008,MP!$A$3:$G$801,2,FALSE))</f>
        <v/>
      </c>
      <c r="D1008" s="176" t="str">
        <f>IF(B1008="","",VLOOKUP(B1008,MP!$A$3:$G$801,7,FALSE))</f>
        <v/>
      </c>
      <c r="E1008" s="180"/>
      <c r="F1008" s="181" t="str">
        <f>IF(B1008="","",VLOOKUP(B1008,MP!$A$3:$G$801,6,FALSE)*E1008)</f>
        <v/>
      </c>
      <c r="G1008" s="120"/>
      <c r="H1008" s="178"/>
      <c r="I1008" s="175" t="str">
        <f>IF(H1008="","",VLOOKUP(H1008,MP!$A$3:$G$801,2,FALSE))</f>
        <v/>
      </c>
      <c r="J1008" s="176" t="str">
        <f>IF(H1008="","",VLOOKUP(H1008,MP!$A$3:$G$801,7,FALSE))</f>
        <v/>
      </c>
      <c r="K1008" s="180"/>
      <c r="L1008" s="181" t="str">
        <f>IF(H1008="","",VLOOKUP(H1008,MP!$A$3:$G$801,6,FALSE)*K1008)</f>
        <v/>
      </c>
    </row>
    <row r="1009" spans="1:12" s="117" customFormat="1" ht="21" x14ac:dyDescent="0.25">
      <c r="A1009" s="170"/>
      <c r="B1009" s="178"/>
      <c r="C1009" s="175" t="str">
        <f>IF(B1009="","",VLOOKUP(B1009,MP!$A$3:$G$801,2,FALSE))</f>
        <v/>
      </c>
      <c r="D1009" s="176" t="str">
        <f>IF(B1009="","",VLOOKUP(B1009,MP!$A$3:$G$801,7,FALSE))</f>
        <v/>
      </c>
      <c r="E1009" s="180"/>
      <c r="F1009" s="181" t="str">
        <f>IF(B1009="","",VLOOKUP(B1009,MP!$A$3:$G$801,6,FALSE)*E1009)</f>
        <v/>
      </c>
      <c r="G1009" s="120"/>
      <c r="H1009" s="178"/>
      <c r="I1009" s="175" t="str">
        <f>IF(H1009="","",VLOOKUP(H1009,MP!$A$3:$G$801,2,FALSE))</f>
        <v/>
      </c>
      <c r="J1009" s="176" t="str">
        <f>IF(H1009="","",VLOOKUP(H1009,MP!$A$3:$G$801,7,FALSE))</f>
        <v/>
      </c>
      <c r="K1009" s="180"/>
      <c r="L1009" s="181" t="str">
        <f>IF(H1009="","",VLOOKUP(H1009,MP!$A$3:$G$801,6,FALSE)*K1009)</f>
        <v/>
      </c>
    </row>
    <row r="1010" spans="1:12" s="117" customFormat="1" ht="21" x14ac:dyDescent="0.25">
      <c r="A1010" s="170"/>
      <c r="B1010" s="178"/>
      <c r="C1010" s="175" t="str">
        <f>IF(B1010="","",VLOOKUP(B1010,MP!$A$3:$G$801,2,FALSE))</f>
        <v/>
      </c>
      <c r="D1010" s="176" t="str">
        <f>IF(B1010="","",VLOOKUP(B1010,MP!$A$3:$G$801,7,FALSE))</f>
        <v/>
      </c>
      <c r="E1010" s="180"/>
      <c r="F1010" s="181" t="str">
        <f>IF(B1010="","",VLOOKUP(B1010,MP!$A$3:$G$801,6,FALSE)*E1010)</f>
        <v/>
      </c>
      <c r="G1010" s="120"/>
      <c r="H1010" s="178"/>
      <c r="I1010" s="175" t="str">
        <f>IF(H1010="","",VLOOKUP(H1010,MP!$A$3:$G$801,2,FALSE))</f>
        <v/>
      </c>
      <c r="J1010" s="176" t="str">
        <f>IF(H1010="","",VLOOKUP(H1010,MP!$A$3:$G$801,7,FALSE))</f>
        <v/>
      </c>
      <c r="K1010" s="180"/>
      <c r="L1010" s="181" t="str">
        <f>IF(H1010="","",VLOOKUP(H1010,MP!$A$3:$G$801,6,FALSE)*K1010)</f>
        <v/>
      </c>
    </row>
    <row r="1011" spans="1:12" s="117" customFormat="1" ht="21" x14ac:dyDescent="0.25">
      <c r="A1011" s="170"/>
      <c r="B1011" s="178"/>
      <c r="C1011" s="175" t="str">
        <f>IF(B1011="","",VLOOKUP(B1011,MP!$A$3:$G$801,2,FALSE))</f>
        <v/>
      </c>
      <c r="D1011" s="176" t="str">
        <f>IF(B1011="","",VLOOKUP(B1011,MP!$A$3:$G$801,7,FALSE))</f>
        <v/>
      </c>
      <c r="E1011" s="180"/>
      <c r="F1011" s="181" t="str">
        <f>IF(B1011="","",VLOOKUP(B1011,MP!$A$3:$G$801,6,FALSE)*E1011)</f>
        <v/>
      </c>
      <c r="G1011" s="120"/>
      <c r="H1011" s="178"/>
      <c r="I1011" s="175" t="str">
        <f>IF(H1011="","",VLOOKUP(H1011,MP!$A$3:$G$801,2,FALSE))</f>
        <v/>
      </c>
      <c r="J1011" s="176" t="str">
        <f>IF(H1011="","",VLOOKUP(H1011,MP!$A$3:$G$801,7,FALSE))</f>
        <v/>
      </c>
      <c r="K1011" s="180"/>
      <c r="L1011" s="181" t="str">
        <f>IF(H1011="","",VLOOKUP(H1011,MP!$A$3:$G$801,6,FALSE)*K1011)</f>
        <v/>
      </c>
    </row>
    <row r="1012" spans="1:12" s="117" customFormat="1" ht="21" x14ac:dyDescent="0.25">
      <c r="A1012" s="170"/>
      <c r="B1012" s="179"/>
      <c r="C1012" s="175" t="str">
        <f>IF(B1012="","",VLOOKUP(B1012,MP!$A$3:$G$801,2,FALSE))</f>
        <v/>
      </c>
      <c r="D1012" s="176" t="str">
        <f>IF(B1012="","",VLOOKUP(B1012,MP!$A$3:$G$801,7,FALSE))</f>
        <v/>
      </c>
      <c r="E1012" s="180"/>
      <c r="F1012" s="181" t="str">
        <f>IF(B1012="","",VLOOKUP(B1012,MP!$A$3:$G$801,6,FALSE)*E1012)</f>
        <v/>
      </c>
      <c r="G1012" s="120"/>
      <c r="H1012" s="179"/>
      <c r="I1012" s="175" t="str">
        <f>IF(H1012="","",VLOOKUP(H1012,MP!$A$3:$G$801,2,FALSE))</f>
        <v/>
      </c>
      <c r="J1012" s="176" t="str">
        <f>IF(H1012="","",VLOOKUP(H1012,MP!$A$3:$G$801,7,FALSE))</f>
        <v/>
      </c>
      <c r="K1012" s="180"/>
      <c r="L1012" s="181" t="str">
        <f>IF(H1012="","",VLOOKUP(H1012,MP!$A$3:$G$801,6,FALSE)*K1012)</f>
        <v/>
      </c>
    </row>
    <row r="1013" spans="1:12" s="117" customFormat="1" ht="21" x14ac:dyDescent="0.25">
      <c r="A1013" s="170"/>
      <c r="B1013" s="179"/>
      <c r="C1013" s="175" t="str">
        <f>IF(B1013="","",VLOOKUP(B1013,MP!$A$3:$G$801,2,FALSE))</f>
        <v/>
      </c>
      <c r="D1013" s="176" t="str">
        <f>IF(B1013="","",VLOOKUP(B1013,MP!$A$3:$G$801,7,FALSE))</f>
        <v/>
      </c>
      <c r="E1013" s="180"/>
      <c r="F1013" s="181" t="str">
        <f>IF(B1013="","",VLOOKUP(B1013,MP!$A$3:$G$801,6,FALSE)*E1013)</f>
        <v/>
      </c>
      <c r="G1013" s="120"/>
      <c r="H1013" s="179"/>
      <c r="I1013" s="175" t="str">
        <f>IF(H1013="","",VLOOKUP(H1013,MP!$A$3:$G$801,2,FALSE))</f>
        <v/>
      </c>
      <c r="J1013" s="176" t="str">
        <f>IF(H1013="","",VLOOKUP(H1013,MP!$A$3:$G$801,7,FALSE))</f>
        <v/>
      </c>
      <c r="K1013" s="180"/>
      <c r="L1013" s="181" t="str">
        <f>IF(H1013="","",VLOOKUP(H1013,MP!$A$3:$G$801,6,FALSE)*K1013)</f>
        <v/>
      </c>
    </row>
    <row r="1014" spans="1:12" s="117" customFormat="1" ht="21" x14ac:dyDescent="0.25">
      <c r="A1014" s="170"/>
      <c r="B1014" s="179"/>
      <c r="C1014" s="175" t="str">
        <f>IF(B1014="","",VLOOKUP(B1014,MP!$A$3:$G$801,2,FALSE))</f>
        <v/>
      </c>
      <c r="D1014" s="176" t="str">
        <f>IF(B1014="","",VLOOKUP(B1014,MP!$A$3:$G$801,7,FALSE))</f>
        <v/>
      </c>
      <c r="E1014" s="180"/>
      <c r="F1014" s="181" t="str">
        <f>IF(B1014="","",VLOOKUP(B1014,MP!$A$3:$G$801,6,FALSE)*E1014)</f>
        <v/>
      </c>
      <c r="G1014" s="120"/>
      <c r="H1014" s="179"/>
      <c r="I1014" s="175" t="str">
        <f>IF(H1014="","",VLOOKUP(H1014,MP!$A$3:$G$801,2,FALSE))</f>
        <v/>
      </c>
      <c r="J1014" s="176" t="str">
        <f>IF(H1014="","",VLOOKUP(H1014,MP!$A$3:$G$801,7,FALSE))</f>
        <v/>
      </c>
      <c r="K1014" s="180"/>
      <c r="L1014" s="181" t="str">
        <f>IF(H1014="","",VLOOKUP(H1014,MP!$A$3:$G$801,6,FALSE)*K1014)</f>
        <v/>
      </c>
    </row>
    <row r="1015" spans="1:12" s="117" customFormat="1" ht="21" x14ac:dyDescent="0.25">
      <c r="A1015" s="170"/>
      <c r="B1015" s="179"/>
      <c r="C1015" s="175" t="str">
        <f>IF(B1015="","",VLOOKUP(B1015,MP!$A$3:$G$801,2,FALSE))</f>
        <v/>
      </c>
      <c r="D1015" s="176" t="str">
        <f>IF(B1015="","",VLOOKUP(B1015,MP!$A$3:$G$801,7,FALSE))</f>
        <v/>
      </c>
      <c r="E1015" s="180"/>
      <c r="F1015" s="181" t="str">
        <f>IF(B1015="","",VLOOKUP(B1015,MP!$A$3:$G$801,6,FALSE)*E1015)</f>
        <v/>
      </c>
      <c r="G1015" s="120"/>
      <c r="H1015" s="179"/>
      <c r="I1015" s="175" t="str">
        <f>IF(H1015="","",VLOOKUP(H1015,MP!$A$3:$G$801,2,FALSE))</f>
        <v/>
      </c>
      <c r="J1015" s="176" t="str">
        <f>IF(H1015="","",VLOOKUP(H1015,MP!$A$3:$G$801,7,FALSE))</f>
        <v/>
      </c>
      <c r="K1015" s="180"/>
      <c r="L1015" s="181" t="str">
        <f>IF(H1015="","",VLOOKUP(H1015,MP!$A$3:$G$801,6,FALSE)*K1015)</f>
        <v/>
      </c>
    </row>
    <row r="1016" spans="1:12" s="117" customFormat="1" ht="21" x14ac:dyDescent="0.3">
      <c r="A1016" s="170"/>
      <c r="B1016" s="321" t="s">
        <v>58</v>
      </c>
      <c r="C1016" s="322"/>
      <c r="D1016" s="322"/>
      <c r="E1016" s="323"/>
      <c r="F1016" s="183">
        <f>SUM(F1001:F1015)</f>
        <v>0</v>
      </c>
      <c r="G1016" s="120"/>
      <c r="H1016" s="321" t="s">
        <v>58</v>
      </c>
      <c r="I1016" s="322"/>
      <c r="J1016" s="322"/>
      <c r="K1016" s="323"/>
      <c r="L1016" s="183">
        <f>SUM(L1001:L1015)</f>
        <v>0</v>
      </c>
    </row>
    <row r="1017" spans="1:12" s="117" customFormat="1" ht="21" x14ac:dyDescent="0.25">
      <c r="A1017" s="170"/>
      <c r="B1017" s="172" t="s">
        <v>64</v>
      </c>
      <c r="C1017" s="173" t="s">
        <v>149</v>
      </c>
      <c r="D1017" s="173" t="s">
        <v>89</v>
      </c>
      <c r="E1017" s="173" t="s">
        <v>150</v>
      </c>
      <c r="F1017" s="174" t="s">
        <v>56</v>
      </c>
      <c r="G1017" s="120"/>
      <c r="H1017" s="172" t="s">
        <v>64</v>
      </c>
      <c r="I1017" s="173" t="s">
        <v>149</v>
      </c>
      <c r="J1017" s="173" t="s">
        <v>89</v>
      </c>
      <c r="K1017" s="173" t="s">
        <v>150</v>
      </c>
      <c r="L1017" s="174" t="s">
        <v>56</v>
      </c>
    </row>
    <row r="1018" spans="1:12" s="117" customFormat="1" ht="21" x14ac:dyDescent="0.25">
      <c r="A1018" s="170"/>
      <c r="B1018" s="179"/>
      <c r="C1018" s="175" t="str">
        <f>IF(B1018="","",VLOOKUP(B1018,EQUIPAMENTOS!$B$11:$G$98,2,FALSE))</f>
        <v/>
      </c>
      <c r="D1018" s="182" t="str">
        <f>IF(B1018="","",VLOOKUP(B1018,EQUIPAMENTOS!$B$11:$G$98,6,FALSE))</f>
        <v/>
      </c>
      <c r="E1018" s="180"/>
      <c r="F1018" s="181" t="str">
        <f>IF(B1018="","",VLOOKUP(B1018,EQUIPAMENTOS!$B$11:$G$98,6,FALSE)*E1018)</f>
        <v/>
      </c>
      <c r="G1018" s="120"/>
      <c r="H1018" s="179"/>
      <c r="I1018" s="175" t="str">
        <f>IF(H1018="","",VLOOKUP(H1018,EQUIPAMENTOS!$B$11:$G$98,2,FALSE))</f>
        <v/>
      </c>
      <c r="J1018" s="182" t="str">
        <f>IF(H1018="","",VLOOKUP(H1018,EQUIPAMENTOS!$B$11:$G$98,6,FALSE))</f>
        <v/>
      </c>
      <c r="K1018" s="180"/>
      <c r="L1018" s="181" t="str">
        <f>IF(H1018="","",VLOOKUP(H1018,EQUIPAMENTOS!$B$11:$G$98,6,FALSE)*K1018)</f>
        <v/>
      </c>
    </row>
    <row r="1019" spans="1:12" s="117" customFormat="1" ht="21" x14ac:dyDescent="0.25">
      <c r="A1019" s="170"/>
      <c r="B1019" s="179"/>
      <c r="C1019" s="175" t="str">
        <f>IF(B1019="","",VLOOKUP(B1019,EQUIPAMENTOS!$B$11:$G$98,2,FALSE))</f>
        <v/>
      </c>
      <c r="D1019" s="182" t="str">
        <f>IF(B1019="","",VLOOKUP(B1019,EQUIPAMENTOS!$B$11:$G$98,6,FALSE))</f>
        <v/>
      </c>
      <c r="E1019" s="180"/>
      <c r="F1019" s="181" t="str">
        <f>IF(B1019="","",VLOOKUP(B1019,EQUIPAMENTOS!$B$11:$G$98,6,FALSE)*E1019)</f>
        <v/>
      </c>
      <c r="G1019" s="120"/>
      <c r="H1019" s="179"/>
      <c r="I1019" s="175" t="str">
        <f>IF(H1019="","",VLOOKUP(H1019,EQUIPAMENTOS!$B$11:$G$98,2,FALSE))</f>
        <v/>
      </c>
      <c r="J1019" s="182" t="str">
        <f>IF(H1019="","",VLOOKUP(H1019,EQUIPAMENTOS!$B$11:$G$98,6,FALSE))</f>
        <v/>
      </c>
      <c r="K1019" s="180"/>
      <c r="L1019" s="181" t="str">
        <f>IF(H1019="","",VLOOKUP(H1019,EQUIPAMENTOS!$B$11:$G$98,6,FALSE)*K1019)</f>
        <v/>
      </c>
    </row>
    <row r="1020" spans="1:12" s="117" customFormat="1" ht="21" x14ac:dyDescent="0.25">
      <c r="A1020" s="170"/>
      <c r="B1020" s="179"/>
      <c r="C1020" s="175" t="str">
        <f>IF(B1020="","",VLOOKUP(B1020,EQUIPAMENTOS!$B$11:$G$98,2,FALSE))</f>
        <v/>
      </c>
      <c r="D1020" s="182" t="str">
        <f>IF(B1020="","",VLOOKUP(B1020,EQUIPAMENTOS!$B$11:$G$98,6,FALSE))</f>
        <v/>
      </c>
      <c r="E1020" s="180"/>
      <c r="F1020" s="181" t="str">
        <f>IF(B1020="","",VLOOKUP(B1020,EQUIPAMENTOS!$B$11:$G$98,6,FALSE)*E1020)</f>
        <v/>
      </c>
      <c r="G1020" s="120"/>
      <c r="H1020" s="179"/>
      <c r="I1020" s="175" t="str">
        <f>IF(H1020="","",VLOOKUP(H1020,EQUIPAMENTOS!$B$11:$G$98,2,FALSE))</f>
        <v/>
      </c>
      <c r="J1020" s="182" t="str">
        <f>IF(H1020="","",VLOOKUP(H1020,EQUIPAMENTOS!$B$11:$G$98,6,FALSE))</f>
        <v/>
      </c>
      <c r="K1020" s="180"/>
      <c r="L1020" s="181" t="str">
        <f>IF(H1020="","",VLOOKUP(H1020,EQUIPAMENTOS!$B$11:$G$98,6,FALSE)*K1020)</f>
        <v/>
      </c>
    </row>
    <row r="1021" spans="1:12" s="117" customFormat="1" ht="21" x14ac:dyDescent="0.25">
      <c r="A1021" s="170"/>
      <c r="B1021" s="179"/>
      <c r="C1021" s="175" t="str">
        <f>IF(B1021="","",VLOOKUP(B1021,EQUIPAMENTOS!$B$11:$G$98,2,FALSE))</f>
        <v/>
      </c>
      <c r="D1021" s="182" t="str">
        <f>IF(B1021="","",VLOOKUP(B1021,EQUIPAMENTOS!$B$11:$G$98,6,FALSE))</f>
        <v/>
      </c>
      <c r="E1021" s="180"/>
      <c r="F1021" s="181" t="str">
        <f>IF(B1021="","",VLOOKUP(B1021,EQUIPAMENTOS!$B$11:$G$98,6,FALSE)*E1021)</f>
        <v/>
      </c>
      <c r="G1021" s="120"/>
      <c r="H1021" s="179"/>
      <c r="I1021" s="175" t="str">
        <f>IF(H1021="","",VLOOKUP(H1021,EQUIPAMENTOS!$B$11:$G$98,2,FALSE))</f>
        <v/>
      </c>
      <c r="J1021" s="182" t="str">
        <f>IF(H1021="","",VLOOKUP(H1021,EQUIPAMENTOS!$B$11:$G$98,6,FALSE))</f>
        <v/>
      </c>
      <c r="K1021" s="180"/>
      <c r="L1021" s="181" t="str">
        <f>IF(H1021="","",VLOOKUP(H1021,EQUIPAMENTOS!$B$11:$G$98,6,FALSE)*K1021)</f>
        <v/>
      </c>
    </row>
    <row r="1022" spans="1:12" s="117" customFormat="1" ht="21" x14ac:dyDescent="0.25">
      <c r="A1022" s="170"/>
      <c r="B1022" s="179"/>
      <c r="C1022" s="175" t="str">
        <f>IF(B1022="","",VLOOKUP(B1022,EQUIPAMENTOS!$B$11:$G$98,2,FALSE))</f>
        <v/>
      </c>
      <c r="D1022" s="182" t="str">
        <f>IF(B1022="","",VLOOKUP(B1022,EQUIPAMENTOS!$B$11:$G$98,6,FALSE))</f>
        <v/>
      </c>
      <c r="E1022" s="180"/>
      <c r="F1022" s="181" t="str">
        <f>IF(B1022="","",VLOOKUP(B1022,EQUIPAMENTOS!$B$11:$G$98,6,FALSE)*E1022)</f>
        <v/>
      </c>
      <c r="G1022" s="120"/>
      <c r="H1022" s="179"/>
      <c r="I1022" s="175" t="str">
        <f>IF(H1022="","",VLOOKUP(H1022,EQUIPAMENTOS!$B$11:$G$98,2,FALSE))</f>
        <v/>
      </c>
      <c r="J1022" s="182" t="str">
        <f>IF(H1022="","",VLOOKUP(H1022,EQUIPAMENTOS!$B$11:$G$98,6,FALSE))</f>
        <v/>
      </c>
      <c r="K1022" s="180"/>
      <c r="L1022" s="181" t="str">
        <f>IF(H1022="","",VLOOKUP(H1022,EQUIPAMENTOS!$B$11:$G$98,6,FALSE)*K1022)</f>
        <v/>
      </c>
    </row>
    <row r="1023" spans="1:12" s="117" customFormat="1" ht="21" x14ac:dyDescent="0.25">
      <c r="A1023" s="170"/>
      <c r="B1023" s="179"/>
      <c r="C1023" s="175" t="str">
        <f>IF(B1023="","",VLOOKUP(B1023,EQUIPAMENTOS!$B$11:$G$98,2,FALSE))</f>
        <v/>
      </c>
      <c r="D1023" s="182" t="str">
        <f>IF(B1023="","",VLOOKUP(B1023,EQUIPAMENTOS!$B$11:$G$98,6,FALSE))</f>
        <v/>
      </c>
      <c r="E1023" s="180"/>
      <c r="F1023" s="181" t="str">
        <f>IF(B1023="","",VLOOKUP(B1023,EQUIPAMENTOS!$B$11:$G$98,6,FALSE)*E1023)</f>
        <v/>
      </c>
      <c r="G1023" s="120"/>
      <c r="H1023" s="179"/>
      <c r="I1023" s="175" t="str">
        <f>IF(H1023="","",VLOOKUP(H1023,EQUIPAMENTOS!$B$11:$G$98,2,FALSE))</f>
        <v/>
      </c>
      <c r="J1023" s="182" t="str">
        <f>IF(H1023="","",VLOOKUP(H1023,EQUIPAMENTOS!$B$11:$G$98,6,FALSE))</f>
        <v/>
      </c>
      <c r="K1023" s="180"/>
      <c r="L1023" s="181" t="str">
        <f>IF(H1023="","",VLOOKUP(H1023,EQUIPAMENTOS!$B$11:$G$98,6,FALSE)*K1023)</f>
        <v/>
      </c>
    </row>
    <row r="1024" spans="1:12" s="117" customFormat="1" ht="21" x14ac:dyDescent="0.25">
      <c r="A1024" s="170"/>
      <c r="B1024" s="179"/>
      <c r="C1024" s="175" t="str">
        <f>IF(B1024="","",VLOOKUP(B1024,EQUIPAMENTOS!$B$11:$G$98,2,FALSE))</f>
        <v/>
      </c>
      <c r="D1024" s="182" t="str">
        <f>IF(B1024="","",VLOOKUP(B1024,EQUIPAMENTOS!$B$11:$G$98,6,FALSE))</f>
        <v/>
      </c>
      <c r="E1024" s="180"/>
      <c r="F1024" s="181" t="str">
        <f>IF(B1024="","",VLOOKUP(B1024,EQUIPAMENTOS!$B$11:$G$98,6,FALSE)*E1024)</f>
        <v/>
      </c>
      <c r="G1024" s="120"/>
      <c r="H1024" s="179"/>
      <c r="I1024" s="175" t="str">
        <f>IF(H1024="","",VLOOKUP(H1024,EQUIPAMENTOS!$B$11:$G$98,2,FALSE))</f>
        <v/>
      </c>
      <c r="J1024" s="182" t="str">
        <f>IF(H1024="","",VLOOKUP(H1024,EQUIPAMENTOS!$B$11:$G$98,6,FALSE))</f>
        <v/>
      </c>
      <c r="K1024" s="180"/>
      <c r="L1024" s="181" t="str">
        <f>IF(H1024="","",VLOOKUP(H1024,EQUIPAMENTOS!$B$11:$G$98,6,FALSE)*K1024)</f>
        <v/>
      </c>
    </row>
    <row r="1025" spans="1:12" s="117" customFormat="1" ht="21" x14ac:dyDescent="0.3">
      <c r="A1025" s="170"/>
      <c r="B1025" s="321" t="s">
        <v>80</v>
      </c>
      <c r="C1025" s="322"/>
      <c r="D1025" s="322"/>
      <c r="E1025" s="323"/>
      <c r="F1025" s="118">
        <f>SUM(F1018:F1024)</f>
        <v>0</v>
      </c>
      <c r="G1025" s="120"/>
      <c r="H1025" s="321" t="s">
        <v>80</v>
      </c>
      <c r="I1025" s="322"/>
      <c r="J1025" s="322"/>
      <c r="K1025" s="323"/>
      <c r="L1025" s="118">
        <f>SUM(L1018:L1024)</f>
        <v>0</v>
      </c>
    </row>
    <row r="1026" spans="1:12" s="117" customFormat="1" ht="21.75" thickBot="1" x14ac:dyDescent="0.35">
      <c r="A1026" s="170"/>
      <c r="B1026" s="318" t="s">
        <v>57</v>
      </c>
      <c r="C1026" s="319"/>
      <c r="D1026" s="319"/>
      <c r="E1026" s="320"/>
      <c r="F1026" s="119">
        <f>+F1016+F1025</f>
        <v>0</v>
      </c>
      <c r="G1026" s="120"/>
      <c r="H1026" s="318" t="s">
        <v>57</v>
      </c>
      <c r="I1026" s="319"/>
      <c r="J1026" s="319"/>
      <c r="K1026" s="320"/>
      <c r="L1026" s="119">
        <f>+L1016+L1025</f>
        <v>0</v>
      </c>
    </row>
    <row r="1027" spans="1:12" s="117" customFormat="1" ht="21" x14ac:dyDescent="0.25">
      <c r="A1027" s="170"/>
      <c r="G1027" s="120"/>
    </row>
    <row r="1028" spans="1:12" s="117" customFormat="1" ht="21.75" thickBot="1" x14ac:dyDescent="0.3">
      <c r="A1028" s="170"/>
      <c r="G1028" s="120"/>
    </row>
    <row r="1029" spans="1:12" s="117" customFormat="1" ht="21.75" thickBot="1" x14ac:dyDescent="0.3">
      <c r="A1029" s="170">
        <v>45</v>
      </c>
      <c r="B1029" s="324" t="s">
        <v>118</v>
      </c>
      <c r="C1029" s="325"/>
      <c r="D1029" s="325"/>
      <c r="E1029" s="325"/>
      <c r="F1029" s="326"/>
      <c r="G1029" s="120"/>
      <c r="H1029" s="324" t="s">
        <v>118</v>
      </c>
      <c r="I1029" s="325"/>
      <c r="J1029" s="325"/>
      <c r="K1029" s="325"/>
      <c r="L1029" s="326"/>
    </row>
    <row r="1030" spans="1:12" s="117" customFormat="1" ht="21" x14ac:dyDescent="0.25">
      <c r="A1030" s="170"/>
      <c r="B1030" s="172" t="s">
        <v>64</v>
      </c>
      <c r="C1030" s="173" t="s">
        <v>148</v>
      </c>
      <c r="D1030" s="172" t="s">
        <v>49</v>
      </c>
      <c r="E1030" s="172" t="s">
        <v>53</v>
      </c>
      <c r="F1030" s="174" t="s">
        <v>56</v>
      </c>
      <c r="G1030" s="120"/>
      <c r="H1030" s="172" t="s">
        <v>64</v>
      </c>
      <c r="I1030" s="173" t="s">
        <v>148</v>
      </c>
      <c r="J1030" s="172" t="s">
        <v>49</v>
      </c>
      <c r="K1030" s="172" t="s">
        <v>53</v>
      </c>
      <c r="L1030" s="174" t="s">
        <v>56</v>
      </c>
    </row>
    <row r="1031" spans="1:12" s="117" customFormat="1" ht="21" x14ac:dyDescent="0.25">
      <c r="A1031" s="170"/>
      <c r="B1031" s="177"/>
      <c r="C1031" s="175" t="str">
        <f>IF(B1031="","",VLOOKUP(B1031,MP!$A$3:$G$801,2,FALSE))</f>
        <v/>
      </c>
      <c r="D1031" s="176" t="str">
        <f>IF(B1031="","",VLOOKUP(B1031,MP!$A$3:$G$801,7,FALSE))</f>
        <v/>
      </c>
      <c r="E1031" s="180"/>
      <c r="F1031" s="181" t="str">
        <f>IF(B1031="","",VLOOKUP(B1031,MP!$A$3:$G$801,6,FALSE)*E1031)</f>
        <v/>
      </c>
      <c r="G1031" s="120"/>
      <c r="H1031" s="177"/>
      <c r="I1031" s="175" t="str">
        <f>IF(H1031="","",VLOOKUP(H1031,MP!$A$3:$G$801,2,FALSE))</f>
        <v/>
      </c>
      <c r="J1031" s="176" t="str">
        <f>IF(H1031="","",VLOOKUP(H1031,MP!$A$3:$G$801,7,FALSE))</f>
        <v/>
      </c>
      <c r="K1031" s="180"/>
      <c r="L1031" s="181" t="str">
        <f>IF(H1031="","",VLOOKUP(H1031,MP!$A$3:$G$801,6,FALSE)*K1031)</f>
        <v/>
      </c>
    </row>
    <row r="1032" spans="1:12" s="117" customFormat="1" ht="21" x14ac:dyDescent="0.25">
      <c r="A1032" s="170"/>
      <c r="B1032" s="178"/>
      <c r="C1032" s="175" t="str">
        <f>IF(B1032="","",VLOOKUP(B1032,MP!$A$3:$G$801,2,FALSE))</f>
        <v/>
      </c>
      <c r="D1032" s="176" t="str">
        <f>IF(B1032="","",VLOOKUP(B1032,MP!$A$3:$G$801,7,FALSE))</f>
        <v/>
      </c>
      <c r="E1032" s="180"/>
      <c r="F1032" s="181" t="str">
        <f>IF(B1032="","",VLOOKUP(B1032,MP!$A$3:$G$801,6,FALSE)*E1032)</f>
        <v/>
      </c>
      <c r="G1032" s="120"/>
      <c r="H1032" s="178"/>
      <c r="I1032" s="175" t="str">
        <f>IF(H1032="","",VLOOKUP(H1032,MP!$A$3:$G$801,2,FALSE))</f>
        <v/>
      </c>
      <c r="J1032" s="176" t="str">
        <f>IF(H1032="","",VLOOKUP(H1032,MP!$A$3:$G$801,7,FALSE))</f>
        <v/>
      </c>
      <c r="K1032" s="180"/>
      <c r="L1032" s="181" t="str">
        <f>IF(H1032="","",VLOOKUP(H1032,MP!$A$3:$G$801,6,FALSE)*K1032)</f>
        <v/>
      </c>
    </row>
    <row r="1033" spans="1:12" s="117" customFormat="1" ht="21" x14ac:dyDescent="0.25">
      <c r="A1033" s="170"/>
      <c r="B1033" s="178"/>
      <c r="C1033" s="175" t="str">
        <f>IF(B1033="","",VLOOKUP(B1033,MP!$A$3:$G$801,2,FALSE))</f>
        <v/>
      </c>
      <c r="D1033" s="176" t="str">
        <f>IF(B1033="","",VLOOKUP(B1033,MP!$A$3:$G$801,7,FALSE))</f>
        <v/>
      </c>
      <c r="E1033" s="180"/>
      <c r="F1033" s="181" t="str">
        <f>IF(B1033="","",VLOOKUP(B1033,MP!$A$3:$G$801,6,FALSE)*E1033)</f>
        <v/>
      </c>
      <c r="G1033" s="120"/>
      <c r="H1033" s="178"/>
      <c r="I1033" s="175" t="str">
        <f>IF(H1033="","",VLOOKUP(H1033,MP!$A$3:$G$801,2,FALSE))</f>
        <v/>
      </c>
      <c r="J1033" s="176" t="str">
        <f>IF(H1033="","",VLOOKUP(H1033,MP!$A$3:$G$801,7,FALSE))</f>
        <v/>
      </c>
      <c r="K1033" s="180"/>
      <c r="L1033" s="181" t="str">
        <f>IF(H1033="","",VLOOKUP(H1033,MP!$A$3:$G$801,6,FALSE)*K1033)</f>
        <v/>
      </c>
    </row>
    <row r="1034" spans="1:12" s="117" customFormat="1" ht="21" x14ac:dyDescent="0.25">
      <c r="A1034" s="170"/>
      <c r="B1034" s="178"/>
      <c r="C1034" s="175" t="str">
        <f>IF(B1034="","",VLOOKUP(B1034,MP!$A$3:$G$801,2,FALSE))</f>
        <v/>
      </c>
      <c r="D1034" s="176" t="str">
        <f>IF(B1034="","",VLOOKUP(B1034,MP!$A$3:$G$801,7,FALSE))</f>
        <v/>
      </c>
      <c r="E1034" s="180"/>
      <c r="F1034" s="181" t="str">
        <f>IF(B1034="","",VLOOKUP(B1034,MP!$A$3:$G$801,6,FALSE)*E1034)</f>
        <v/>
      </c>
      <c r="G1034" s="120"/>
      <c r="H1034" s="178"/>
      <c r="I1034" s="175" t="str">
        <f>IF(H1034="","",VLOOKUP(H1034,MP!$A$3:$G$801,2,FALSE))</f>
        <v/>
      </c>
      <c r="J1034" s="176" t="str">
        <f>IF(H1034="","",VLOOKUP(H1034,MP!$A$3:$G$801,7,FALSE))</f>
        <v/>
      </c>
      <c r="K1034" s="180"/>
      <c r="L1034" s="181" t="str">
        <f>IF(H1034="","",VLOOKUP(H1034,MP!$A$3:$G$801,6,FALSE)*K1034)</f>
        <v/>
      </c>
    </row>
    <row r="1035" spans="1:12" s="117" customFormat="1" ht="21" x14ac:dyDescent="0.25">
      <c r="A1035" s="170"/>
      <c r="B1035" s="178"/>
      <c r="C1035" s="175" t="str">
        <f>IF(B1035="","",VLOOKUP(B1035,MP!$A$3:$G$801,2,FALSE))</f>
        <v/>
      </c>
      <c r="D1035" s="176" t="str">
        <f>IF(B1035="","",VLOOKUP(B1035,MP!$A$3:$G$801,7,FALSE))</f>
        <v/>
      </c>
      <c r="E1035" s="180"/>
      <c r="F1035" s="181" t="str">
        <f>IF(B1035="","",VLOOKUP(B1035,MP!$A$3:$G$801,6,FALSE)*E1035)</f>
        <v/>
      </c>
      <c r="G1035" s="120"/>
      <c r="H1035" s="178"/>
      <c r="I1035" s="175" t="str">
        <f>IF(H1035="","",VLOOKUP(H1035,MP!$A$3:$G$801,2,FALSE))</f>
        <v/>
      </c>
      <c r="J1035" s="176" t="str">
        <f>IF(H1035="","",VLOOKUP(H1035,MP!$A$3:$G$801,7,FALSE))</f>
        <v/>
      </c>
      <c r="K1035" s="180"/>
      <c r="L1035" s="181" t="str">
        <f>IF(H1035="","",VLOOKUP(H1035,MP!$A$3:$G$801,6,FALSE)*K1035)</f>
        <v/>
      </c>
    </row>
    <row r="1036" spans="1:12" s="117" customFormat="1" ht="21" x14ac:dyDescent="0.25">
      <c r="A1036" s="170"/>
      <c r="B1036" s="178"/>
      <c r="C1036" s="175" t="str">
        <f>IF(B1036="","",VLOOKUP(B1036,MP!$A$3:$G$801,2,FALSE))</f>
        <v/>
      </c>
      <c r="D1036" s="176" t="str">
        <f>IF(B1036="","",VLOOKUP(B1036,MP!$A$3:$G$801,7,FALSE))</f>
        <v/>
      </c>
      <c r="E1036" s="180"/>
      <c r="F1036" s="181" t="str">
        <f>IF(B1036="","",VLOOKUP(B1036,MP!$A$3:$G$801,6,FALSE)*E1036)</f>
        <v/>
      </c>
      <c r="G1036" s="120"/>
      <c r="H1036" s="178"/>
      <c r="I1036" s="175" t="str">
        <f>IF(H1036="","",VLOOKUP(H1036,MP!$A$3:$G$801,2,FALSE))</f>
        <v/>
      </c>
      <c r="J1036" s="176" t="str">
        <f>IF(H1036="","",VLOOKUP(H1036,MP!$A$3:$G$801,7,FALSE))</f>
        <v/>
      </c>
      <c r="K1036" s="180"/>
      <c r="L1036" s="181" t="str">
        <f>IF(H1036="","",VLOOKUP(H1036,MP!$A$3:$G$801,6,FALSE)*K1036)</f>
        <v/>
      </c>
    </row>
    <row r="1037" spans="1:12" s="117" customFormat="1" ht="21" x14ac:dyDescent="0.25">
      <c r="A1037" s="170"/>
      <c r="B1037" s="178"/>
      <c r="C1037" s="175" t="str">
        <f>IF(B1037="","",VLOOKUP(B1037,MP!$A$3:$G$801,2,FALSE))</f>
        <v/>
      </c>
      <c r="D1037" s="176" t="str">
        <f>IF(B1037="","",VLOOKUP(B1037,MP!$A$3:$G$801,7,FALSE))</f>
        <v/>
      </c>
      <c r="E1037" s="180"/>
      <c r="F1037" s="181" t="str">
        <f>IF(B1037="","",VLOOKUP(B1037,MP!$A$3:$G$801,6,FALSE)*E1037)</f>
        <v/>
      </c>
      <c r="G1037" s="120"/>
      <c r="H1037" s="178"/>
      <c r="I1037" s="175" t="str">
        <f>IF(H1037="","",VLOOKUP(H1037,MP!$A$3:$G$801,2,FALSE))</f>
        <v/>
      </c>
      <c r="J1037" s="176" t="str">
        <f>IF(H1037="","",VLOOKUP(H1037,MP!$A$3:$G$801,7,FALSE))</f>
        <v/>
      </c>
      <c r="K1037" s="180"/>
      <c r="L1037" s="181" t="str">
        <f>IF(H1037="","",VLOOKUP(H1037,MP!$A$3:$G$801,6,FALSE)*K1037)</f>
        <v/>
      </c>
    </row>
    <row r="1038" spans="1:12" s="117" customFormat="1" ht="21" x14ac:dyDescent="0.25">
      <c r="A1038" s="170"/>
      <c r="B1038" s="178"/>
      <c r="C1038" s="175" t="str">
        <f>IF(B1038="","",VLOOKUP(B1038,MP!$A$3:$G$801,2,FALSE))</f>
        <v/>
      </c>
      <c r="D1038" s="176" t="str">
        <f>IF(B1038="","",VLOOKUP(B1038,MP!$A$3:$G$801,7,FALSE))</f>
        <v/>
      </c>
      <c r="E1038" s="180"/>
      <c r="F1038" s="181" t="str">
        <f>IF(B1038="","",VLOOKUP(B1038,MP!$A$3:$G$801,6,FALSE)*E1038)</f>
        <v/>
      </c>
      <c r="G1038" s="120"/>
      <c r="H1038" s="178"/>
      <c r="I1038" s="175" t="str">
        <f>IF(H1038="","",VLOOKUP(H1038,MP!$A$3:$G$801,2,FALSE))</f>
        <v/>
      </c>
      <c r="J1038" s="176" t="str">
        <f>IF(H1038="","",VLOOKUP(H1038,MP!$A$3:$G$801,7,FALSE))</f>
        <v/>
      </c>
      <c r="K1038" s="180"/>
      <c r="L1038" s="181" t="str">
        <f>IF(H1038="","",VLOOKUP(H1038,MP!$A$3:$G$801,6,FALSE)*K1038)</f>
        <v/>
      </c>
    </row>
    <row r="1039" spans="1:12" s="117" customFormat="1" ht="21" x14ac:dyDescent="0.25">
      <c r="A1039" s="170"/>
      <c r="B1039" s="178"/>
      <c r="C1039" s="175" t="str">
        <f>IF(B1039="","",VLOOKUP(B1039,MP!$A$3:$G$801,2,FALSE))</f>
        <v/>
      </c>
      <c r="D1039" s="176" t="str">
        <f>IF(B1039="","",VLOOKUP(B1039,MP!$A$3:$G$801,7,FALSE))</f>
        <v/>
      </c>
      <c r="E1039" s="180"/>
      <c r="F1039" s="181" t="str">
        <f>IF(B1039="","",VLOOKUP(B1039,MP!$A$3:$G$801,6,FALSE)*E1039)</f>
        <v/>
      </c>
      <c r="G1039" s="120"/>
      <c r="H1039" s="178"/>
      <c r="I1039" s="175" t="str">
        <f>IF(H1039="","",VLOOKUP(H1039,MP!$A$3:$G$801,2,FALSE))</f>
        <v/>
      </c>
      <c r="J1039" s="176" t="str">
        <f>IF(H1039="","",VLOOKUP(H1039,MP!$A$3:$G$801,7,FALSE))</f>
        <v/>
      </c>
      <c r="K1039" s="180"/>
      <c r="L1039" s="181" t="str">
        <f>IF(H1039="","",VLOOKUP(H1039,MP!$A$3:$G$801,6,FALSE)*K1039)</f>
        <v/>
      </c>
    </row>
    <row r="1040" spans="1:12" s="117" customFormat="1" ht="21" x14ac:dyDescent="0.25">
      <c r="A1040" s="170"/>
      <c r="B1040" s="178"/>
      <c r="C1040" s="175" t="str">
        <f>IF(B1040="","",VLOOKUP(B1040,MP!$A$3:$G$801,2,FALSE))</f>
        <v/>
      </c>
      <c r="D1040" s="176" t="str">
        <f>IF(B1040="","",VLOOKUP(B1040,MP!$A$3:$G$801,7,FALSE))</f>
        <v/>
      </c>
      <c r="E1040" s="180"/>
      <c r="F1040" s="181" t="str">
        <f>IF(B1040="","",VLOOKUP(B1040,MP!$A$3:$G$801,6,FALSE)*E1040)</f>
        <v/>
      </c>
      <c r="G1040" s="120"/>
      <c r="H1040" s="178"/>
      <c r="I1040" s="175" t="str">
        <f>IF(H1040="","",VLOOKUP(H1040,MP!$A$3:$G$801,2,FALSE))</f>
        <v/>
      </c>
      <c r="J1040" s="176" t="str">
        <f>IF(H1040="","",VLOOKUP(H1040,MP!$A$3:$G$801,7,FALSE))</f>
        <v/>
      </c>
      <c r="K1040" s="180"/>
      <c r="L1040" s="181" t="str">
        <f>IF(H1040="","",VLOOKUP(H1040,MP!$A$3:$G$801,6,FALSE)*K1040)</f>
        <v/>
      </c>
    </row>
    <row r="1041" spans="1:12" s="117" customFormat="1" ht="21" x14ac:dyDescent="0.25">
      <c r="A1041" s="170"/>
      <c r="B1041" s="178"/>
      <c r="C1041" s="175" t="str">
        <f>IF(B1041="","",VLOOKUP(B1041,MP!$A$3:$G$801,2,FALSE))</f>
        <v/>
      </c>
      <c r="D1041" s="176" t="str">
        <f>IF(B1041="","",VLOOKUP(B1041,MP!$A$3:$G$801,7,FALSE))</f>
        <v/>
      </c>
      <c r="E1041" s="180"/>
      <c r="F1041" s="181" t="str">
        <f>IF(B1041="","",VLOOKUP(B1041,MP!$A$3:$G$801,6,FALSE)*E1041)</f>
        <v/>
      </c>
      <c r="G1041" s="120"/>
      <c r="H1041" s="178"/>
      <c r="I1041" s="175" t="str">
        <f>IF(H1041="","",VLOOKUP(H1041,MP!$A$3:$G$801,2,FALSE))</f>
        <v/>
      </c>
      <c r="J1041" s="176" t="str">
        <f>IF(H1041="","",VLOOKUP(H1041,MP!$A$3:$G$801,7,FALSE))</f>
        <v/>
      </c>
      <c r="K1041" s="180"/>
      <c r="L1041" s="181" t="str">
        <f>IF(H1041="","",VLOOKUP(H1041,MP!$A$3:$G$801,6,FALSE)*K1041)</f>
        <v/>
      </c>
    </row>
    <row r="1042" spans="1:12" s="117" customFormat="1" ht="21" x14ac:dyDescent="0.25">
      <c r="A1042" s="170"/>
      <c r="B1042" s="179"/>
      <c r="C1042" s="175" t="str">
        <f>IF(B1042="","",VLOOKUP(B1042,MP!$A$3:$G$801,2,FALSE))</f>
        <v/>
      </c>
      <c r="D1042" s="176" t="str">
        <f>IF(B1042="","",VLOOKUP(B1042,MP!$A$3:$G$801,7,FALSE))</f>
        <v/>
      </c>
      <c r="E1042" s="180"/>
      <c r="F1042" s="181" t="str">
        <f>IF(B1042="","",VLOOKUP(B1042,MP!$A$3:$G$801,6,FALSE)*E1042)</f>
        <v/>
      </c>
      <c r="G1042" s="120"/>
      <c r="H1042" s="179"/>
      <c r="I1042" s="175" t="str">
        <f>IF(H1042="","",VLOOKUP(H1042,MP!$A$3:$G$801,2,FALSE))</f>
        <v/>
      </c>
      <c r="J1042" s="176" t="str">
        <f>IF(H1042="","",VLOOKUP(H1042,MP!$A$3:$G$801,7,FALSE))</f>
        <v/>
      </c>
      <c r="K1042" s="180"/>
      <c r="L1042" s="181" t="str">
        <f>IF(H1042="","",VLOOKUP(H1042,MP!$A$3:$G$801,6,FALSE)*K1042)</f>
        <v/>
      </c>
    </row>
    <row r="1043" spans="1:12" s="117" customFormat="1" ht="21" x14ac:dyDescent="0.25">
      <c r="A1043" s="170"/>
      <c r="B1043" s="179"/>
      <c r="C1043" s="175" t="str">
        <f>IF(B1043="","",VLOOKUP(B1043,MP!$A$3:$G$801,2,FALSE))</f>
        <v/>
      </c>
      <c r="D1043" s="176" t="str">
        <f>IF(B1043="","",VLOOKUP(B1043,MP!$A$3:$G$801,7,FALSE))</f>
        <v/>
      </c>
      <c r="E1043" s="180"/>
      <c r="F1043" s="181" t="str">
        <f>IF(B1043="","",VLOOKUP(B1043,MP!$A$3:$G$801,6,FALSE)*E1043)</f>
        <v/>
      </c>
      <c r="G1043" s="120"/>
      <c r="H1043" s="179"/>
      <c r="I1043" s="175" t="str">
        <f>IF(H1043="","",VLOOKUP(H1043,MP!$A$3:$G$801,2,FALSE))</f>
        <v/>
      </c>
      <c r="J1043" s="176" t="str">
        <f>IF(H1043="","",VLOOKUP(H1043,MP!$A$3:$G$801,7,FALSE))</f>
        <v/>
      </c>
      <c r="K1043" s="180"/>
      <c r="L1043" s="181" t="str">
        <f>IF(H1043="","",VLOOKUP(H1043,MP!$A$3:$G$801,6,FALSE)*K1043)</f>
        <v/>
      </c>
    </row>
    <row r="1044" spans="1:12" s="117" customFormat="1" ht="21" x14ac:dyDescent="0.25">
      <c r="A1044" s="170"/>
      <c r="B1044" s="179"/>
      <c r="C1044" s="175" t="str">
        <f>IF(B1044="","",VLOOKUP(B1044,MP!$A$3:$G$801,2,FALSE))</f>
        <v/>
      </c>
      <c r="D1044" s="176" t="str">
        <f>IF(B1044="","",VLOOKUP(B1044,MP!$A$3:$G$801,7,FALSE))</f>
        <v/>
      </c>
      <c r="E1044" s="180"/>
      <c r="F1044" s="181" t="str">
        <f>IF(B1044="","",VLOOKUP(B1044,MP!$A$3:$G$801,6,FALSE)*E1044)</f>
        <v/>
      </c>
      <c r="G1044" s="120"/>
      <c r="H1044" s="179"/>
      <c r="I1044" s="175" t="str">
        <f>IF(H1044="","",VLOOKUP(H1044,MP!$A$3:$G$801,2,FALSE))</f>
        <v/>
      </c>
      <c r="J1044" s="176" t="str">
        <f>IF(H1044="","",VLOOKUP(H1044,MP!$A$3:$G$801,7,FALSE))</f>
        <v/>
      </c>
      <c r="K1044" s="180"/>
      <c r="L1044" s="181" t="str">
        <f>IF(H1044="","",VLOOKUP(H1044,MP!$A$3:$G$801,6,FALSE)*K1044)</f>
        <v/>
      </c>
    </row>
    <row r="1045" spans="1:12" s="117" customFormat="1" ht="21" x14ac:dyDescent="0.25">
      <c r="A1045" s="170"/>
      <c r="B1045" s="179"/>
      <c r="C1045" s="175" t="str">
        <f>IF(B1045="","",VLOOKUP(B1045,MP!$A$3:$G$801,2,FALSE))</f>
        <v/>
      </c>
      <c r="D1045" s="176" t="str">
        <f>IF(B1045="","",VLOOKUP(B1045,MP!$A$3:$G$801,7,FALSE))</f>
        <v/>
      </c>
      <c r="E1045" s="180"/>
      <c r="F1045" s="181" t="str">
        <f>IF(B1045="","",VLOOKUP(B1045,MP!$A$3:$G$801,6,FALSE)*E1045)</f>
        <v/>
      </c>
      <c r="G1045" s="120"/>
      <c r="H1045" s="179"/>
      <c r="I1045" s="175" t="str">
        <f>IF(H1045="","",VLOOKUP(H1045,MP!$A$3:$G$801,2,FALSE))</f>
        <v/>
      </c>
      <c r="J1045" s="176" t="str">
        <f>IF(H1045="","",VLOOKUP(H1045,MP!$A$3:$G$801,7,FALSE))</f>
        <v/>
      </c>
      <c r="K1045" s="180"/>
      <c r="L1045" s="181" t="str">
        <f>IF(H1045="","",VLOOKUP(H1045,MP!$A$3:$G$801,6,FALSE)*K1045)</f>
        <v/>
      </c>
    </row>
    <row r="1046" spans="1:12" s="117" customFormat="1" ht="21" x14ac:dyDescent="0.3">
      <c r="A1046" s="170"/>
      <c r="B1046" s="321" t="s">
        <v>58</v>
      </c>
      <c r="C1046" s="322"/>
      <c r="D1046" s="322"/>
      <c r="E1046" s="323"/>
      <c r="F1046" s="183">
        <f>SUM(F1031:F1045)</f>
        <v>0</v>
      </c>
      <c r="G1046" s="120"/>
      <c r="H1046" s="321" t="s">
        <v>58</v>
      </c>
      <c r="I1046" s="322"/>
      <c r="J1046" s="322"/>
      <c r="K1046" s="323"/>
      <c r="L1046" s="183">
        <f>SUM(L1031:L1045)</f>
        <v>0</v>
      </c>
    </row>
    <row r="1047" spans="1:12" s="117" customFormat="1" ht="21" x14ac:dyDescent="0.25">
      <c r="A1047" s="170"/>
      <c r="B1047" s="172" t="s">
        <v>64</v>
      </c>
      <c r="C1047" s="173" t="s">
        <v>149</v>
      </c>
      <c r="D1047" s="173" t="s">
        <v>89</v>
      </c>
      <c r="E1047" s="173" t="s">
        <v>150</v>
      </c>
      <c r="F1047" s="174" t="s">
        <v>56</v>
      </c>
      <c r="G1047" s="120"/>
      <c r="H1047" s="172" t="s">
        <v>64</v>
      </c>
      <c r="I1047" s="173" t="s">
        <v>149</v>
      </c>
      <c r="J1047" s="173" t="s">
        <v>89</v>
      </c>
      <c r="K1047" s="173" t="s">
        <v>150</v>
      </c>
      <c r="L1047" s="174" t="s">
        <v>56</v>
      </c>
    </row>
    <row r="1048" spans="1:12" s="117" customFormat="1" ht="21" x14ac:dyDescent="0.25">
      <c r="A1048" s="170"/>
      <c r="B1048" s="179"/>
      <c r="C1048" s="175" t="str">
        <f>IF(B1048="","",VLOOKUP(B1048,EQUIPAMENTOS!$B$11:$G$98,2,FALSE))</f>
        <v/>
      </c>
      <c r="D1048" s="182" t="str">
        <f>IF(B1048="","",VLOOKUP(B1048,EQUIPAMENTOS!$B$11:$G$98,6,FALSE))</f>
        <v/>
      </c>
      <c r="E1048" s="180"/>
      <c r="F1048" s="181" t="str">
        <f>IF(B1048="","",VLOOKUP(B1048,EQUIPAMENTOS!$B$11:$G$98,6,FALSE)*E1048)</f>
        <v/>
      </c>
      <c r="G1048" s="120"/>
      <c r="H1048" s="179"/>
      <c r="I1048" s="175" t="str">
        <f>IF(H1048="","",VLOOKUP(H1048,EQUIPAMENTOS!$B$11:$G$98,2,FALSE))</f>
        <v/>
      </c>
      <c r="J1048" s="182" t="str">
        <f>IF(H1048="","",VLOOKUP(H1048,EQUIPAMENTOS!$B$11:$G$98,6,FALSE))</f>
        <v/>
      </c>
      <c r="K1048" s="180"/>
      <c r="L1048" s="181" t="str">
        <f>IF(H1048="","",VLOOKUP(H1048,EQUIPAMENTOS!$B$11:$G$98,6,FALSE)*K1048)</f>
        <v/>
      </c>
    </row>
    <row r="1049" spans="1:12" s="117" customFormat="1" ht="21" x14ac:dyDescent="0.25">
      <c r="A1049" s="170"/>
      <c r="B1049" s="179"/>
      <c r="C1049" s="175" t="str">
        <f>IF(B1049="","",VLOOKUP(B1049,EQUIPAMENTOS!$B$11:$G$98,2,FALSE))</f>
        <v/>
      </c>
      <c r="D1049" s="182" t="str">
        <f>IF(B1049="","",VLOOKUP(B1049,EQUIPAMENTOS!$B$11:$G$98,6,FALSE))</f>
        <v/>
      </c>
      <c r="E1049" s="180"/>
      <c r="F1049" s="181" t="str">
        <f>IF(B1049="","",VLOOKUP(B1049,EQUIPAMENTOS!$B$11:$G$98,6,FALSE)*E1049)</f>
        <v/>
      </c>
      <c r="G1049" s="120"/>
      <c r="H1049" s="179"/>
      <c r="I1049" s="175" t="str">
        <f>IF(H1049="","",VLOOKUP(H1049,EQUIPAMENTOS!$B$11:$G$98,2,FALSE))</f>
        <v/>
      </c>
      <c r="J1049" s="182" t="str">
        <f>IF(H1049="","",VLOOKUP(H1049,EQUIPAMENTOS!$B$11:$G$98,6,FALSE))</f>
        <v/>
      </c>
      <c r="K1049" s="180"/>
      <c r="L1049" s="181" t="str">
        <f>IF(H1049="","",VLOOKUP(H1049,EQUIPAMENTOS!$B$11:$G$98,6,FALSE)*K1049)</f>
        <v/>
      </c>
    </row>
    <row r="1050" spans="1:12" s="117" customFormat="1" ht="21" x14ac:dyDescent="0.25">
      <c r="A1050" s="170"/>
      <c r="B1050" s="179"/>
      <c r="C1050" s="175" t="str">
        <f>IF(B1050="","",VLOOKUP(B1050,EQUIPAMENTOS!$B$11:$G$98,2,FALSE))</f>
        <v/>
      </c>
      <c r="D1050" s="182" t="str">
        <f>IF(B1050="","",VLOOKUP(B1050,EQUIPAMENTOS!$B$11:$G$98,6,FALSE))</f>
        <v/>
      </c>
      <c r="E1050" s="180"/>
      <c r="F1050" s="181" t="str">
        <f>IF(B1050="","",VLOOKUP(B1050,EQUIPAMENTOS!$B$11:$G$98,6,FALSE)*E1050)</f>
        <v/>
      </c>
      <c r="G1050" s="120"/>
      <c r="H1050" s="179"/>
      <c r="I1050" s="175" t="str">
        <f>IF(H1050="","",VLOOKUP(H1050,EQUIPAMENTOS!$B$11:$G$98,2,FALSE))</f>
        <v/>
      </c>
      <c r="J1050" s="182" t="str">
        <f>IF(H1050="","",VLOOKUP(H1050,EQUIPAMENTOS!$B$11:$G$98,6,FALSE))</f>
        <v/>
      </c>
      <c r="K1050" s="180"/>
      <c r="L1050" s="181" t="str">
        <f>IF(H1050="","",VLOOKUP(H1050,EQUIPAMENTOS!$B$11:$G$98,6,FALSE)*K1050)</f>
        <v/>
      </c>
    </row>
    <row r="1051" spans="1:12" s="117" customFormat="1" ht="21" x14ac:dyDescent="0.25">
      <c r="A1051" s="170"/>
      <c r="B1051" s="179"/>
      <c r="C1051" s="175" t="str">
        <f>IF(B1051="","",VLOOKUP(B1051,EQUIPAMENTOS!$B$11:$G$98,2,FALSE))</f>
        <v/>
      </c>
      <c r="D1051" s="182" t="str">
        <f>IF(B1051="","",VLOOKUP(B1051,EQUIPAMENTOS!$B$11:$G$98,6,FALSE))</f>
        <v/>
      </c>
      <c r="E1051" s="180"/>
      <c r="F1051" s="181" t="str">
        <f>IF(B1051="","",VLOOKUP(B1051,EQUIPAMENTOS!$B$11:$G$98,6,FALSE)*E1051)</f>
        <v/>
      </c>
      <c r="G1051" s="120"/>
      <c r="H1051" s="179"/>
      <c r="I1051" s="175" t="str">
        <f>IF(H1051="","",VLOOKUP(H1051,EQUIPAMENTOS!$B$11:$G$98,2,FALSE))</f>
        <v/>
      </c>
      <c r="J1051" s="182" t="str">
        <f>IF(H1051="","",VLOOKUP(H1051,EQUIPAMENTOS!$B$11:$G$98,6,FALSE))</f>
        <v/>
      </c>
      <c r="K1051" s="180"/>
      <c r="L1051" s="181" t="str">
        <f>IF(H1051="","",VLOOKUP(H1051,EQUIPAMENTOS!$B$11:$G$98,6,FALSE)*K1051)</f>
        <v/>
      </c>
    </row>
    <row r="1052" spans="1:12" s="117" customFormat="1" ht="21" x14ac:dyDescent="0.25">
      <c r="A1052" s="170"/>
      <c r="B1052" s="179"/>
      <c r="C1052" s="175" t="str">
        <f>IF(B1052="","",VLOOKUP(B1052,EQUIPAMENTOS!$B$11:$G$98,2,FALSE))</f>
        <v/>
      </c>
      <c r="D1052" s="182" t="str">
        <f>IF(B1052="","",VLOOKUP(B1052,EQUIPAMENTOS!$B$11:$G$98,6,FALSE))</f>
        <v/>
      </c>
      <c r="E1052" s="180"/>
      <c r="F1052" s="181" t="str">
        <f>IF(B1052="","",VLOOKUP(B1052,EQUIPAMENTOS!$B$11:$G$98,6,FALSE)*E1052)</f>
        <v/>
      </c>
      <c r="G1052" s="120"/>
      <c r="H1052" s="179"/>
      <c r="I1052" s="175" t="str">
        <f>IF(H1052="","",VLOOKUP(H1052,EQUIPAMENTOS!$B$11:$G$98,2,FALSE))</f>
        <v/>
      </c>
      <c r="J1052" s="182" t="str">
        <f>IF(H1052="","",VLOOKUP(H1052,EQUIPAMENTOS!$B$11:$G$98,6,FALSE))</f>
        <v/>
      </c>
      <c r="K1052" s="180"/>
      <c r="L1052" s="181" t="str">
        <f>IF(H1052="","",VLOOKUP(H1052,EQUIPAMENTOS!$B$11:$G$98,6,FALSE)*K1052)</f>
        <v/>
      </c>
    </row>
    <row r="1053" spans="1:12" s="117" customFormat="1" ht="21" x14ac:dyDescent="0.25">
      <c r="A1053" s="170"/>
      <c r="B1053" s="179"/>
      <c r="C1053" s="175" t="str">
        <f>IF(B1053="","",VLOOKUP(B1053,EQUIPAMENTOS!$B$11:$G$98,2,FALSE))</f>
        <v/>
      </c>
      <c r="D1053" s="182" t="str">
        <f>IF(B1053="","",VLOOKUP(B1053,EQUIPAMENTOS!$B$11:$G$98,6,FALSE))</f>
        <v/>
      </c>
      <c r="E1053" s="180"/>
      <c r="F1053" s="181" t="str">
        <f>IF(B1053="","",VLOOKUP(B1053,EQUIPAMENTOS!$B$11:$G$98,6,FALSE)*E1053)</f>
        <v/>
      </c>
      <c r="G1053" s="120"/>
      <c r="H1053" s="179"/>
      <c r="I1053" s="175" t="str">
        <f>IF(H1053="","",VLOOKUP(H1053,EQUIPAMENTOS!$B$11:$G$98,2,FALSE))</f>
        <v/>
      </c>
      <c r="J1053" s="182" t="str">
        <f>IF(H1053="","",VLOOKUP(H1053,EQUIPAMENTOS!$B$11:$G$98,6,FALSE))</f>
        <v/>
      </c>
      <c r="K1053" s="180"/>
      <c r="L1053" s="181" t="str">
        <f>IF(H1053="","",VLOOKUP(H1053,EQUIPAMENTOS!$B$11:$G$98,6,FALSE)*K1053)</f>
        <v/>
      </c>
    </row>
    <row r="1054" spans="1:12" s="117" customFormat="1" ht="21" x14ac:dyDescent="0.25">
      <c r="A1054" s="170"/>
      <c r="B1054" s="179"/>
      <c r="C1054" s="175" t="str">
        <f>IF(B1054="","",VLOOKUP(B1054,EQUIPAMENTOS!$B$11:$G$98,2,FALSE))</f>
        <v/>
      </c>
      <c r="D1054" s="182" t="str">
        <f>IF(B1054="","",VLOOKUP(B1054,EQUIPAMENTOS!$B$11:$G$98,6,FALSE))</f>
        <v/>
      </c>
      <c r="E1054" s="180"/>
      <c r="F1054" s="181" t="str">
        <f>IF(B1054="","",VLOOKUP(B1054,EQUIPAMENTOS!$B$11:$G$98,6,FALSE)*E1054)</f>
        <v/>
      </c>
      <c r="G1054" s="120"/>
      <c r="H1054" s="179"/>
      <c r="I1054" s="175" t="str">
        <f>IF(H1054="","",VLOOKUP(H1054,EQUIPAMENTOS!$B$11:$G$98,2,FALSE))</f>
        <v/>
      </c>
      <c r="J1054" s="182" t="str">
        <f>IF(H1054="","",VLOOKUP(H1054,EQUIPAMENTOS!$B$11:$G$98,6,FALSE))</f>
        <v/>
      </c>
      <c r="K1054" s="180"/>
      <c r="L1054" s="181" t="str">
        <f>IF(H1054="","",VLOOKUP(H1054,EQUIPAMENTOS!$B$11:$G$98,6,FALSE)*K1054)</f>
        <v/>
      </c>
    </row>
    <row r="1055" spans="1:12" s="117" customFormat="1" ht="21" x14ac:dyDescent="0.3">
      <c r="A1055" s="170"/>
      <c r="B1055" s="321" t="s">
        <v>80</v>
      </c>
      <c r="C1055" s="322"/>
      <c r="D1055" s="322"/>
      <c r="E1055" s="323"/>
      <c r="F1055" s="118">
        <f>SUM(F1048:F1054)</f>
        <v>0</v>
      </c>
      <c r="G1055" s="120"/>
      <c r="H1055" s="321" t="s">
        <v>80</v>
      </c>
      <c r="I1055" s="322"/>
      <c r="J1055" s="322"/>
      <c r="K1055" s="323"/>
      <c r="L1055" s="118">
        <f>SUM(L1048:L1054)</f>
        <v>0</v>
      </c>
    </row>
    <row r="1056" spans="1:12" s="117" customFormat="1" ht="21.75" thickBot="1" x14ac:dyDescent="0.35">
      <c r="A1056" s="170"/>
      <c r="B1056" s="318" t="s">
        <v>57</v>
      </c>
      <c r="C1056" s="319"/>
      <c r="D1056" s="319"/>
      <c r="E1056" s="320"/>
      <c r="F1056" s="119">
        <f>+F1046+F1055</f>
        <v>0</v>
      </c>
      <c r="G1056" s="120"/>
      <c r="H1056" s="318" t="s">
        <v>57</v>
      </c>
      <c r="I1056" s="319"/>
      <c r="J1056" s="319"/>
      <c r="K1056" s="320"/>
      <c r="L1056" s="119">
        <f>+L1046+L1055</f>
        <v>0</v>
      </c>
    </row>
    <row r="1057" spans="1:7" s="117" customFormat="1" ht="21" x14ac:dyDescent="0.25">
      <c r="A1057" s="170"/>
      <c r="G1057" s="120"/>
    </row>
    <row r="1058" spans="1:7" s="117" customFormat="1" ht="21" x14ac:dyDescent="0.25">
      <c r="A1058" s="170"/>
      <c r="G1058" s="120"/>
    </row>
    <row r="1059" spans="1:7" s="117" customFormat="1" ht="21" x14ac:dyDescent="0.25">
      <c r="A1059" s="170">
        <v>46</v>
      </c>
    </row>
    <row r="1060" spans="1:7" s="117" customFormat="1" x14ac:dyDescent="0.25">
      <c r="A1060" s="169"/>
    </row>
    <row r="1061" spans="1:7" s="117" customFormat="1" x14ac:dyDescent="0.25">
      <c r="A1061" s="169"/>
    </row>
    <row r="1062" spans="1:7" s="117" customFormat="1" x14ac:dyDescent="0.25">
      <c r="A1062" s="169"/>
    </row>
    <row r="1063" spans="1:7" s="117" customFormat="1" x14ac:dyDescent="0.25">
      <c r="A1063" s="169"/>
    </row>
    <row r="1064" spans="1:7" s="117" customFormat="1" x14ac:dyDescent="0.25">
      <c r="A1064" s="169"/>
    </row>
    <row r="1065" spans="1:7" s="117" customFormat="1" x14ac:dyDescent="0.25">
      <c r="A1065" s="169"/>
    </row>
    <row r="1066" spans="1:7" s="117" customFormat="1" x14ac:dyDescent="0.25">
      <c r="A1066" s="169"/>
    </row>
    <row r="1067" spans="1:7" s="117" customFormat="1" x14ac:dyDescent="0.25">
      <c r="A1067" s="169"/>
    </row>
    <row r="1068" spans="1:7" s="117" customFormat="1" x14ac:dyDescent="0.25">
      <c r="A1068" s="169"/>
    </row>
    <row r="1069" spans="1:7" s="117" customFormat="1" x14ac:dyDescent="0.25">
      <c r="A1069" s="169"/>
    </row>
    <row r="1070" spans="1:7" s="117" customFormat="1" x14ac:dyDescent="0.25">
      <c r="A1070" s="169"/>
    </row>
    <row r="1071" spans="1:7" s="117" customFormat="1" x14ac:dyDescent="0.25">
      <c r="A1071" s="169"/>
    </row>
    <row r="1072" spans="1:7" s="117" customFormat="1" x14ac:dyDescent="0.25">
      <c r="A1072" s="169"/>
    </row>
    <row r="1073" spans="1:1" s="117" customFormat="1" x14ac:dyDescent="0.25">
      <c r="A1073" s="169"/>
    </row>
    <row r="1074" spans="1:1" s="117" customFormat="1" x14ac:dyDescent="0.25">
      <c r="A1074" s="169"/>
    </row>
    <row r="1075" spans="1:1" s="117" customFormat="1" x14ac:dyDescent="0.25">
      <c r="A1075" s="169"/>
    </row>
    <row r="1076" spans="1:1" s="117" customFormat="1" x14ac:dyDescent="0.25">
      <c r="A1076" s="169"/>
    </row>
    <row r="1077" spans="1:1" s="117" customFormat="1" x14ac:dyDescent="0.25">
      <c r="A1077" s="169"/>
    </row>
    <row r="1078" spans="1:1" s="117" customFormat="1" x14ac:dyDescent="0.25">
      <c r="A1078" s="169"/>
    </row>
    <row r="1079" spans="1:1" s="117" customFormat="1" x14ac:dyDescent="0.25">
      <c r="A1079" s="169"/>
    </row>
    <row r="1080" spans="1:1" s="117" customFormat="1" x14ac:dyDescent="0.25">
      <c r="A1080" s="169"/>
    </row>
    <row r="1081" spans="1:1" s="117" customFormat="1" x14ac:dyDescent="0.25">
      <c r="A1081" s="169"/>
    </row>
    <row r="1082" spans="1:1" s="117" customFormat="1" x14ac:dyDescent="0.25">
      <c r="A1082" s="169"/>
    </row>
    <row r="1083" spans="1:1" s="117" customFormat="1" x14ac:dyDescent="0.25">
      <c r="A1083" s="169"/>
    </row>
    <row r="1084" spans="1:1" s="117" customFormat="1" x14ac:dyDescent="0.25">
      <c r="A1084" s="169"/>
    </row>
    <row r="1085" spans="1:1" s="117" customFormat="1" x14ac:dyDescent="0.25">
      <c r="A1085" s="169"/>
    </row>
    <row r="1086" spans="1:1" s="117" customFormat="1" x14ac:dyDescent="0.25">
      <c r="A1086" s="169"/>
    </row>
    <row r="1087" spans="1:1" s="117" customFormat="1" x14ac:dyDescent="0.25">
      <c r="A1087" s="169"/>
    </row>
    <row r="1088" spans="1:1" s="117" customFormat="1" x14ac:dyDescent="0.25">
      <c r="A1088" s="169"/>
    </row>
    <row r="1089" spans="1:1" s="117" customFormat="1" x14ac:dyDescent="0.25">
      <c r="A1089" s="169"/>
    </row>
    <row r="1090" spans="1:1" s="117" customFormat="1" x14ac:dyDescent="0.25">
      <c r="A1090" s="169"/>
    </row>
    <row r="1091" spans="1:1" s="117" customFormat="1" x14ac:dyDescent="0.25">
      <c r="A1091" s="169"/>
    </row>
    <row r="1092" spans="1:1" s="117" customFormat="1" x14ac:dyDescent="0.25">
      <c r="A1092" s="169"/>
    </row>
    <row r="1093" spans="1:1" s="117" customFormat="1" x14ac:dyDescent="0.25">
      <c r="A1093" s="169"/>
    </row>
    <row r="1094" spans="1:1" s="117" customFormat="1" x14ac:dyDescent="0.25">
      <c r="A1094" s="169"/>
    </row>
    <row r="1095" spans="1:1" s="117" customFormat="1" x14ac:dyDescent="0.25">
      <c r="A1095" s="169"/>
    </row>
    <row r="1096" spans="1:1" s="117" customFormat="1" x14ac:dyDescent="0.25">
      <c r="A1096" s="169"/>
    </row>
    <row r="1097" spans="1:1" s="117" customFormat="1" x14ac:dyDescent="0.25">
      <c r="A1097" s="169"/>
    </row>
    <row r="1098" spans="1:1" s="117" customFormat="1" x14ac:dyDescent="0.25">
      <c r="A1098" s="169"/>
    </row>
    <row r="1099" spans="1:1" s="117" customFormat="1" x14ac:dyDescent="0.25">
      <c r="A1099" s="169"/>
    </row>
    <row r="1100" spans="1:1" s="117" customFormat="1" x14ac:dyDescent="0.25">
      <c r="A1100" s="169"/>
    </row>
    <row r="1101" spans="1:1" s="117" customFormat="1" x14ac:dyDescent="0.25">
      <c r="A1101" s="169"/>
    </row>
    <row r="1102" spans="1:1" s="117" customFormat="1" x14ac:dyDescent="0.25">
      <c r="A1102" s="169"/>
    </row>
    <row r="1103" spans="1:1" s="117" customFormat="1" x14ac:dyDescent="0.25">
      <c r="A1103" s="169"/>
    </row>
    <row r="1104" spans="1:1" s="117" customFormat="1" x14ac:dyDescent="0.25">
      <c r="A1104" s="169"/>
    </row>
    <row r="1105" spans="1:1" s="117" customFormat="1" x14ac:dyDescent="0.25">
      <c r="A1105" s="169"/>
    </row>
    <row r="1106" spans="1:1" s="117" customFormat="1" x14ac:dyDescent="0.25">
      <c r="A1106" s="169"/>
    </row>
    <row r="1107" spans="1:1" s="117" customFormat="1" x14ac:dyDescent="0.25">
      <c r="A1107" s="169"/>
    </row>
    <row r="1108" spans="1:1" s="117" customFormat="1" x14ac:dyDescent="0.25">
      <c r="A1108" s="169"/>
    </row>
    <row r="1109" spans="1:1" s="117" customFormat="1" x14ac:dyDescent="0.25">
      <c r="A1109" s="169"/>
    </row>
    <row r="1110" spans="1:1" s="117" customFormat="1" x14ac:dyDescent="0.25">
      <c r="A1110" s="169"/>
    </row>
    <row r="1111" spans="1:1" s="117" customFormat="1" x14ac:dyDescent="0.25">
      <c r="A1111" s="169"/>
    </row>
    <row r="1112" spans="1:1" s="117" customFormat="1" x14ac:dyDescent="0.25">
      <c r="A1112" s="169"/>
    </row>
    <row r="1113" spans="1:1" s="117" customFormat="1" x14ac:dyDescent="0.25">
      <c r="A1113" s="169"/>
    </row>
    <row r="1114" spans="1:1" s="117" customFormat="1" x14ac:dyDescent="0.25">
      <c r="A1114" s="169"/>
    </row>
    <row r="1115" spans="1:1" s="117" customFormat="1" x14ac:dyDescent="0.25">
      <c r="A1115" s="169"/>
    </row>
    <row r="1116" spans="1:1" s="117" customFormat="1" x14ac:dyDescent="0.25">
      <c r="A1116" s="169"/>
    </row>
    <row r="1117" spans="1:1" s="117" customFormat="1" x14ac:dyDescent="0.25">
      <c r="A1117" s="169"/>
    </row>
    <row r="1118" spans="1:1" s="117" customFormat="1" x14ac:dyDescent="0.25">
      <c r="A1118" s="169"/>
    </row>
    <row r="1119" spans="1:1" s="117" customFormat="1" x14ac:dyDescent="0.25">
      <c r="A1119" s="169"/>
    </row>
    <row r="1120" spans="1:1" s="117" customFormat="1" x14ac:dyDescent="0.25">
      <c r="A1120" s="169"/>
    </row>
    <row r="1121" spans="1:1" s="117" customFormat="1" x14ac:dyDescent="0.25">
      <c r="A1121" s="169"/>
    </row>
    <row r="1122" spans="1:1" s="117" customFormat="1" x14ac:dyDescent="0.25">
      <c r="A1122" s="169"/>
    </row>
    <row r="1123" spans="1:1" s="117" customFormat="1" x14ac:dyDescent="0.25">
      <c r="A1123" s="169"/>
    </row>
    <row r="1124" spans="1:1" s="117" customFormat="1" x14ac:dyDescent="0.25">
      <c r="A1124" s="169"/>
    </row>
    <row r="1125" spans="1:1" s="117" customFormat="1" x14ac:dyDescent="0.25">
      <c r="A1125" s="169"/>
    </row>
    <row r="1126" spans="1:1" s="117" customFormat="1" x14ac:dyDescent="0.25">
      <c r="A1126" s="169"/>
    </row>
    <row r="1127" spans="1:1" s="117" customFormat="1" x14ac:dyDescent="0.25">
      <c r="A1127" s="169"/>
    </row>
    <row r="1128" spans="1:1" s="117" customFormat="1" x14ac:dyDescent="0.25">
      <c r="A1128" s="169"/>
    </row>
    <row r="1129" spans="1:1" s="117" customFormat="1" x14ac:dyDescent="0.25">
      <c r="A1129" s="169"/>
    </row>
    <row r="1130" spans="1:1" s="117" customFormat="1" x14ac:dyDescent="0.25">
      <c r="A1130" s="169"/>
    </row>
    <row r="1131" spans="1:1" s="117" customFormat="1" x14ac:dyDescent="0.25">
      <c r="A1131" s="169"/>
    </row>
    <row r="1132" spans="1:1" s="117" customFormat="1" x14ac:dyDescent="0.25">
      <c r="A1132" s="169"/>
    </row>
    <row r="1133" spans="1:1" s="117" customFormat="1" x14ac:dyDescent="0.25">
      <c r="A1133" s="169"/>
    </row>
    <row r="1134" spans="1:1" s="117" customFormat="1" x14ac:dyDescent="0.25">
      <c r="A1134" s="169"/>
    </row>
    <row r="1135" spans="1:1" s="117" customFormat="1" x14ac:dyDescent="0.25">
      <c r="A1135" s="169"/>
    </row>
    <row r="1136" spans="1:1" s="117" customFormat="1" x14ac:dyDescent="0.25">
      <c r="A1136" s="169"/>
    </row>
    <row r="1137" spans="1:1" s="117" customFormat="1" x14ac:dyDescent="0.25">
      <c r="A1137" s="169"/>
    </row>
    <row r="1138" spans="1:1" s="117" customFormat="1" x14ac:dyDescent="0.25">
      <c r="A1138" s="169"/>
    </row>
    <row r="1139" spans="1:1" s="117" customFormat="1" x14ac:dyDescent="0.25">
      <c r="A1139" s="169"/>
    </row>
    <row r="1140" spans="1:1" s="117" customFormat="1" x14ac:dyDescent="0.25">
      <c r="A1140" s="169"/>
    </row>
    <row r="1141" spans="1:1" s="117" customFormat="1" x14ac:dyDescent="0.25">
      <c r="A1141" s="169"/>
    </row>
    <row r="1142" spans="1:1" s="117" customFormat="1" x14ac:dyDescent="0.25">
      <c r="A1142" s="169"/>
    </row>
    <row r="1143" spans="1:1" s="117" customFormat="1" x14ac:dyDescent="0.25">
      <c r="A1143" s="169"/>
    </row>
    <row r="1144" spans="1:1" s="117" customFormat="1" x14ac:dyDescent="0.25">
      <c r="A1144" s="169"/>
    </row>
    <row r="1145" spans="1:1" s="117" customFormat="1" x14ac:dyDescent="0.25">
      <c r="A1145" s="169"/>
    </row>
    <row r="1146" spans="1:1" s="117" customFormat="1" x14ac:dyDescent="0.25">
      <c r="A1146" s="169"/>
    </row>
    <row r="1147" spans="1:1" s="117" customFormat="1" x14ac:dyDescent="0.25">
      <c r="A1147" s="169"/>
    </row>
    <row r="1148" spans="1:1" s="117" customFormat="1" x14ac:dyDescent="0.25">
      <c r="A1148" s="169"/>
    </row>
    <row r="1149" spans="1:1" s="117" customFormat="1" x14ac:dyDescent="0.25">
      <c r="A1149" s="169"/>
    </row>
    <row r="1150" spans="1:1" s="117" customFormat="1" x14ac:dyDescent="0.25">
      <c r="A1150" s="169"/>
    </row>
    <row r="1151" spans="1:1" s="117" customFormat="1" x14ac:dyDescent="0.25">
      <c r="A1151" s="169"/>
    </row>
    <row r="1152" spans="1:1" s="117" customFormat="1" x14ac:dyDescent="0.25">
      <c r="A1152" s="169"/>
    </row>
    <row r="1153" spans="1:1" s="117" customFormat="1" x14ac:dyDescent="0.25">
      <c r="A1153" s="169"/>
    </row>
    <row r="1154" spans="1:1" s="117" customFormat="1" x14ac:dyDescent="0.25">
      <c r="A1154" s="169"/>
    </row>
    <row r="1155" spans="1:1" s="117" customFormat="1" x14ac:dyDescent="0.25">
      <c r="A1155" s="169"/>
    </row>
    <row r="1156" spans="1:1" s="117" customFormat="1" x14ac:dyDescent="0.25">
      <c r="A1156" s="169"/>
    </row>
    <row r="1157" spans="1:1" s="117" customFormat="1" x14ac:dyDescent="0.25">
      <c r="A1157" s="169"/>
    </row>
    <row r="1158" spans="1:1" s="117" customFormat="1" x14ac:dyDescent="0.25">
      <c r="A1158" s="169"/>
    </row>
    <row r="1159" spans="1:1" s="117" customFormat="1" x14ac:dyDescent="0.25">
      <c r="A1159" s="169"/>
    </row>
    <row r="1160" spans="1:1" s="117" customFormat="1" x14ac:dyDescent="0.25">
      <c r="A1160" s="169"/>
    </row>
    <row r="1161" spans="1:1" s="117" customFormat="1" x14ac:dyDescent="0.25">
      <c r="A1161" s="169"/>
    </row>
    <row r="1162" spans="1:1" s="117" customFormat="1" x14ac:dyDescent="0.25">
      <c r="A1162" s="169"/>
    </row>
    <row r="1163" spans="1:1" s="117" customFormat="1" x14ac:dyDescent="0.25">
      <c r="A1163" s="169"/>
    </row>
    <row r="1164" spans="1:1" s="117" customFormat="1" x14ac:dyDescent="0.25">
      <c r="A1164" s="169"/>
    </row>
    <row r="1165" spans="1:1" s="117" customFormat="1" x14ac:dyDescent="0.25">
      <c r="A1165" s="169"/>
    </row>
    <row r="1166" spans="1:1" s="117" customFormat="1" x14ac:dyDescent="0.25">
      <c r="A1166" s="169"/>
    </row>
    <row r="1167" spans="1:1" s="117" customFormat="1" x14ac:dyDescent="0.25">
      <c r="A1167" s="169"/>
    </row>
    <row r="1168" spans="1:1" s="117" customFormat="1" x14ac:dyDescent="0.25">
      <c r="A1168" s="169"/>
    </row>
    <row r="1169" spans="1:1" s="117" customFormat="1" x14ac:dyDescent="0.25">
      <c r="A1169" s="169"/>
    </row>
    <row r="1170" spans="1:1" s="117" customFormat="1" x14ac:dyDescent="0.25">
      <c r="A1170" s="169"/>
    </row>
    <row r="1171" spans="1:1" s="117" customFormat="1" x14ac:dyDescent="0.25">
      <c r="A1171" s="169"/>
    </row>
    <row r="1172" spans="1:1" s="117" customFormat="1" x14ac:dyDescent="0.25">
      <c r="A1172" s="169"/>
    </row>
    <row r="1173" spans="1:1" s="117" customFormat="1" x14ac:dyDescent="0.25">
      <c r="A1173" s="169"/>
    </row>
    <row r="1174" spans="1:1" s="117" customFormat="1" x14ac:dyDescent="0.25">
      <c r="A1174" s="169"/>
    </row>
    <row r="1175" spans="1:1" s="117" customFormat="1" x14ac:dyDescent="0.25">
      <c r="A1175" s="169"/>
    </row>
    <row r="1176" spans="1:1" s="117" customFormat="1" x14ac:dyDescent="0.25">
      <c r="A1176" s="169"/>
    </row>
    <row r="1177" spans="1:1" s="117" customFormat="1" x14ac:dyDescent="0.25">
      <c r="A1177" s="169"/>
    </row>
    <row r="1178" spans="1:1" s="117" customFormat="1" x14ac:dyDescent="0.25">
      <c r="A1178" s="169"/>
    </row>
    <row r="1179" spans="1:1" s="117" customFormat="1" x14ac:dyDescent="0.25">
      <c r="A1179" s="169"/>
    </row>
    <row r="1180" spans="1:1" s="117" customFormat="1" x14ac:dyDescent="0.25">
      <c r="A1180" s="169"/>
    </row>
    <row r="1181" spans="1:1" s="117" customFormat="1" x14ac:dyDescent="0.25">
      <c r="A1181" s="169"/>
    </row>
    <row r="1182" spans="1:1" s="117" customFormat="1" x14ac:dyDescent="0.25">
      <c r="A1182" s="169"/>
    </row>
    <row r="1183" spans="1:1" s="117" customFormat="1" x14ac:dyDescent="0.25">
      <c r="A1183" s="169"/>
    </row>
    <row r="1184" spans="1:1" s="117" customFormat="1" x14ac:dyDescent="0.25">
      <c r="A1184" s="169"/>
    </row>
    <row r="1185" spans="1:1" s="117" customFormat="1" x14ac:dyDescent="0.25">
      <c r="A1185" s="169"/>
    </row>
    <row r="1186" spans="1:1" s="117" customFormat="1" x14ac:dyDescent="0.25">
      <c r="A1186" s="169"/>
    </row>
    <row r="1187" spans="1:1" s="117" customFormat="1" x14ac:dyDescent="0.25">
      <c r="A1187" s="169"/>
    </row>
    <row r="1188" spans="1:1" s="117" customFormat="1" x14ac:dyDescent="0.25">
      <c r="A1188" s="169"/>
    </row>
    <row r="1189" spans="1:1" s="117" customFormat="1" x14ac:dyDescent="0.25">
      <c r="A1189" s="169"/>
    </row>
    <row r="1190" spans="1:1" s="117" customFormat="1" x14ac:dyDescent="0.25">
      <c r="A1190" s="169"/>
    </row>
    <row r="1191" spans="1:1" s="117" customFormat="1" x14ac:dyDescent="0.25">
      <c r="A1191" s="169"/>
    </row>
    <row r="1192" spans="1:1" s="117" customFormat="1" x14ac:dyDescent="0.25">
      <c r="A1192" s="169"/>
    </row>
    <row r="1193" spans="1:1" s="117" customFormat="1" x14ac:dyDescent="0.25">
      <c r="A1193" s="169"/>
    </row>
    <row r="1194" spans="1:1" s="117" customFormat="1" x14ac:dyDescent="0.25">
      <c r="A1194" s="169"/>
    </row>
    <row r="1195" spans="1:1" s="117" customFormat="1" x14ac:dyDescent="0.25">
      <c r="A1195" s="169"/>
    </row>
    <row r="1196" spans="1:1" s="117" customFormat="1" x14ac:dyDescent="0.25">
      <c r="A1196" s="169"/>
    </row>
    <row r="1197" spans="1:1" s="117" customFormat="1" x14ac:dyDescent="0.25">
      <c r="A1197" s="169"/>
    </row>
    <row r="1198" spans="1:1" s="117" customFormat="1" x14ac:dyDescent="0.25">
      <c r="A1198" s="169"/>
    </row>
    <row r="1199" spans="1:1" s="117" customFormat="1" x14ac:dyDescent="0.25">
      <c r="A1199" s="169"/>
    </row>
    <row r="1200" spans="1:1" s="117" customFormat="1" x14ac:dyDescent="0.25">
      <c r="A1200" s="169"/>
    </row>
    <row r="1201" spans="1:1" s="117" customFormat="1" x14ac:dyDescent="0.25">
      <c r="A1201" s="169"/>
    </row>
    <row r="1202" spans="1:1" s="117" customFormat="1" x14ac:dyDescent="0.25">
      <c r="A1202" s="169"/>
    </row>
    <row r="1203" spans="1:1" s="117" customFormat="1" x14ac:dyDescent="0.25">
      <c r="A1203" s="169"/>
    </row>
    <row r="1204" spans="1:1" s="117" customFormat="1" x14ac:dyDescent="0.25">
      <c r="A1204" s="169"/>
    </row>
    <row r="1205" spans="1:1" s="117" customFormat="1" x14ac:dyDescent="0.25">
      <c r="A1205" s="169"/>
    </row>
    <row r="1206" spans="1:1" s="117" customFormat="1" x14ac:dyDescent="0.25">
      <c r="A1206" s="169"/>
    </row>
    <row r="1207" spans="1:1" s="117" customFormat="1" x14ac:dyDescent="0.25">
      <c r="A1207" s="169"/>
    </row>
    <row r="1208" spans="1:1" s="117" customFormat="1" x14ac:dyDescent="0.25">
      <c r="A1208" s="169"/>
    </row>
    <row r="1209" spans="1:1" s="117" customFormat="1" x14ac:dyDescent="0.25">
      <c r="A1209" s="169"/>
    </row>
    <row r="1210" spans="1:1" s="117" customFormat="1" x14ac:dyDescent="0.25">
      <c r="A1210" s="169"/>
    </row>
    <row r="1211" spans="1:1" s="117" customFormat="1" x14ac:dyDescent="0.25">
      <c r="A1211" s="169"/>
    </row>
    <row r="1212" spans="1:1" s="117" customFormat="1" x14ac:dyDescent="0.25">
      <c r="A1212" s="169"/>
    </row>
    <row r="1213" spans="1:1" s="117" customFormat="1" x14ac:dyDescent="0.25">
      <c r="A1213" s="169"/>
    </row>
    <row r="1214" spans="1:1" s="117" customFormat="1" x14ac:dyDescent="0.25">
      <c r="A1214" s="169"/>
    </row>
    <row r="1215" spans="1:1" s="117" customFormat="1" x14ac:dyDescent="0.25">
      <c r="A1215" s="169"/>
    </row>
    <row r="1216" spans="1:1" s="117" customFormat="1" x14ac:dyDescent="0.25">
      <c r="A1216" s="169"/>
    </row>
    <row r="1217" spans="1:1" s="117" customFormat="1" x14ac:dyDescent="0.25">
      <c r="A1217" s="169"/>
    </row>
    <row r="1218" spans="1:1" s="117" customFormat="1" x14ac:dyDescent="0.25">
      <c r="A1218" s="169"/>
    </row>
    <row r="1219" spans="1:1" s="117" customFormat="1" x14ac:dyDescent="0.25">
      <c r="A1219" s="169"/>
    </row>
    <row r="1220" spans="1:1" s="117" customFormat="1" x14ac:dyDescent="0.25">
      <c r="A1220" s="169"/>
    </row>
    <row r="1221" spans="1:1" s="117" customFormat="1" x14ac:dyDescent="0.25">
      <c r="A1221" s="169"/>
    </row>
    <row r="1222" spans="1:1" s="117" customFormat="1" x14ac:dyDescent="0.25">
      <c r="A1222" s="169"/>
    </row>
    <row r="1223" spans="1:1" s="117" customFormat="1" x14ac:dyDescent="0.25">
      <c r="A1223" s="169"/>
    </row>
    <row r="1224" spans="1:1" s="117" customFormat="1" x14ac:dyDescent="0.25">
      <c r="A1224" s="169"/>
    </row>
    <row r="1225" spans="1:1" s="117" customFormat="1" x14ac:dyDescent="0.25">
      <c r="A1225" s="169"/>
    </row>
    <row r="1226" spans="1:1" s="117" customFormat="1" x14ac:dyDescent="0.25">
      <c r="A1226" s="169"/>
    </row>
    <row r="1227" spans="1:1" s="117" customFormat="1" x14ac:dyDescent="0.25">
      <c r="A1227" s="169"/>
    </row>
    <row r="1228" spans="1:1" s="117" customFormat="1" x14ac:dyDescent="0.25">
      <c r="A1228" s="169"/>
    </row>
    <row r="1229" spans="1:1" s="117" customFormat="1" x14ac:dyDescent="0.25">
      <c r="A1229" s="169"/>
    </row>
    <row r="1230" spans="1:1" s="117" customFormat="1" x14ac:dyDescent="0.25">
      <c r="A1230" s="169"/>
    </row>
    <row r="1231" spans="1:1" s="117" customFormat="1" x14ac:dyDescent="0.25">
      <c r="A1231" s="169"/>
    </row>
    <row r="1232" spans="1:1" s="117" customFormat="1" x14ac:dyDescent="0.25">
      <c r="A1232" s="169"/>
    </row>
    <row r="1233" spans="1:1" s="117" customFormat="1" x14ac:dyDescent="0.25">
      <c r="A1233" s="169"/>
    </row>
    <row r="1234" spans="1:1" s="117" customFormat="1" x14ac:dyDescent="0.25">
      <c r="A1234" s="169"/>
    </row>
    <row r="1235" spans="1:1" s="117" customFormat="1" x14ac:dyDescent="0.25">
      <c r="A1235" s="169"/>
    </row>
    <row r="1236" spans="1:1" s="117" customFormat="1" x14ac:dyDescent="0.25">
      <c r="A1236" s="169"/>
    </row>
    <row r="1237" spans="1:1" s="117" customFormat="1" x14ac:dyDescent="0.25">
      <c r="A1237" s="169"/>
    </row>
    <row r="1238" spans="1:1" s="117" customFormat="1" x14ac:dyDescent="0.25">
      <c r="A1238" s="169"/>
    </row>
    <row r="1239" spans="1:1" s="117" customFormat="1" x14ac:dyDescent="0.25">
      <c r="A1239" s="169"/>
    </row>
    <row r="1240" spans="1:1" s="117" customFormat="1" x14ac:dyDescent="0.25">
      <c r="A1240" s="169"/>
    </row>
    <row r="1241" spans="1:1" s="117" customFormat="1" x14ac:dyDescent="0.25">
      <c r="A1241" s="169"/>
    </row>
    <row r="1242" spans="1:1" s="117" customFormat="1" x14ac:dyDescent="0.25">
      <c r="A1242" s="169"/>
    </row>
    <row r="1243" spans="1:1" s="117" customFormat="1" x14ac:dyDescent="0.25">
      <c r="A1243" s="169"/>
    </row>
    <row r="1244" spans="1:1" s="117" customFormat="1" x14ac:dyDescent="0.25">
      <c r="A1244" s="169"/>
    </row>
    <row r="1245" spans="1:1" s="117" customFormat="1" x14ac:dyDescent="0.25">
      <c r="A1245" s="169"/>
    </row>
    <row r="1246" spans="1:1" s="117" customFormat="1" x14ac:dyDescent="0.25">
      <c r="A1246" s="169"/>
    </row>
    <row r="1247" spans="1:1" s="117" customFormat="1" x14ac:dyDescent="0.25">
      <c r="A1247" s="169"/>
    </row>
    <row r="1248" spans="1:1" s="117" customFormat="1" x14ac:dyDescent="0.25">
      <c r="A1248" s="169"/>
    </row>
    <row r="1249" spans="1:1" s="117" customFormat="1" x14ac:dyDescent="0.25">
      <c r="A1249" s="169"/>
    </row>
    <row r="1250" spans="1:1" s="117" customFormat="1" x14ac:dyDescent="0.25">
      <c r="A1250" s="169"/>
    </row>
    <row r="1251" spans="1:1" s="117" customFormat="1" x14ac:dyDescent="0.25">
      <c r="A1251" s="169"/>
    </row>
    <row r="1252" spans="1:1" s="117" customFormat="1" x14ac:dyDescent="0.25">
      <c r="A1252" s="169"/>
    </row>
    <row r="1253" spans="1:1" s="117" customFormat="1" x14ac:dyDescent="0.25">
      <c r="A1253" s="169"/>
    </row>
    <row r="1254" spans="1:1" s="117" customFormat="1" x14ac:dyDescent="0.25">
      <c r="A1254" s="169"/>
    </row>
    <row r="1255" spans="1:1" s="117" customFormat="1" x14ac:dyDescent="0.25">
      <c r="A1255" s="169"/>
    </row>
    <row r="1256" spans="1:1" s="117" customFormat="1" x14ac:dyDescent="0.25">
      <c r="A1256" s="169"/>
    </row>
    <row r="1257" spans="1:1" s="117" customFormat="1" x14ac:dyDescent="0.25">
      <c r="A1257" s="169"/>
    </row>
    <row r="1258" spans="1:1" s="117" customFormat="1" x14ac:dyDescent="0.25">
      <c r="A1258" s="169"/>
    </row>
    <row r="1259" spans="1:1" s="117" customFormat="1" x14ac:dyDescent="0.25">
      <c r="A1259" s="169"/>
    </row>
    <row r="1260" spans="1:1" s="117" customFormat="1" x14ac:dyDescent="0.25">
      <c r="A1260" s="169"/>
    </row>
    <row r="1261" spans="1:1" s="117" customFormat="1" x14ac:dyDescent="0.25">
      <c r="A1261" s="169"/>
    </row>
    <row r="1262" spans="1:1" s="117" customFormat="1" x14ac:dyDescent="0.25">
      <c r="A1262" s="169"/>
    </row>
    <row r="1263" spans="1:1" s="117" customFormat="1" x14ac:dyDescent="0.25">
      <c r="A1263" s="169"/>
    </row>
    <row r="1264" spans="1:1" s="117" customFormat="1" x14ac:dyDescent="0.25">
      <c r="A1264" s="169"/>
    </row>
    <row r="1265" spans="1:1" s="117" customFormat="1" x14ac:dyDescent="0.25">
      <c r="A1265" s="169"/>
    </row>
    <row r="1266" spans="1:1" s="117" customFormat="1" x14ac:dyDescent="0.25">
      <c r="A1266" s="169"/>
    </row>
    <row r="1267" spans="1:1" s="117" customFormat="1" x14ac:dyDescent="0.25">
      <c r="A1267" s="169"/>
    </row>
    <row r="1268" spans="1:1" s="117" customFormat="1" x14ac:dyDescent="0.25">
      <c r="A1268" s="169"/>
    </row>
    <row r="1269" spans="1:1" s="117" customFormat="1" x14ac:dyDescent="0.25">
      <c r="A1269" s="169"/>
    </row>
    <row r="1270" spans="1:1" s="117" customFormat="1" x14ac:dyDescent="0.25">
      <c r="A1270" s="169"/>
    </row>
    <row r="1271" spans="1:1" s="117" customFormat="1" x14ac:dyDescent="0.25">
      <c r="A1271" s="169"/>
    </row>
    <row r="1272" spans="1:1" s="117" customFormat="1" x14ac:dyDescent="0.25">
      <c r="A1272" s="169"/>
    </row>
    <row r="1273" spans="1:1" s="117" customFormat="1" x14ac:dyDescent="0.25">
      <c r="A1273" s="169"/>
    </row>
    <row r="1274" spans="1:1" s="117" customFormat="1" x14ac:dyDescent="0.25">
      <c r="A1274" s="169"/>
    </row>
    <row r="1275" spans="1:1" s="117" customFormat="1" x14ac:dyDescent="0.25">
      <c r="A1275" s="169"/>
    </row>
    <row r="1276" spans="1:1" s="117" customFormat="1" x14ac:dyDescent="0.25">
      <c r="A1276" s="169"/>
    </row>
    <row r="1277" spans="1:1" s="117" customFormat="1" x14ac:dyDescent="0.25">
      <c r="A1277" s="169"/>
    </row>
    <row r="1278" spans="1:1" s="117" customFormat="1" x14ac:dyDescent="0.25">
      <c r="A1278" s="169"/>
    </row>
    <row r="1279" spans="1:1" s="117" customFormat="1" x14ac:dyDescent="0.25">
      <c r="A1279" s="169"/>
    </row>
    <row r="1280" spans="1:1" s="117" customFormat="1" x14ac:dyDescent="0.25">
      <c r="A1280" s="169"/>
    </row>
    <row r="1281" spans="1:1" s="117" customFormat="1" x14ac:dyDescent="0.25">
      <c r="A1281" s="169"/>
    </row>
    <row r="1282" spans="1:1" s="117" customFormat="1" x14ac:dyDescent="0.25">
      <c r="A1282" s="169"/>
    </row>
    <row r="1283" spans="1:1" s="117" customFormat="1" x14ac:dyDescent="0.25">
      <c r="A1283" s="169"/>
    </row>
    <row r="1284" spans="1:1" s="117" customFormat="1" x14ac:dyDescent="0.25">
      <c r="A1284" s="169"/>
    </row>
    <row r="1285" spans="1:1" s="117" customFormat="1" x14ac:dyDescent="0.25">
      <c r="A1285" s="169"/>
    </row>
    <row r="1286" spans="1:1" s="117" customFormat="1" x14ac:dyDescent="0.25">
      <c r="A1286" s="169"/>
    </row>
    <row r="1287" spans="1:1" s="117" customFormat="1" x14ac:dyDescent="0.25">
      <c r="A1287" s="169"/>
    </row>
    <row r="1288" spans="1:1" s="117" customFormat="1" x14ac:dyDescent="0.25">
      <c r="A1288" s="169"/>
    </row>
    <row r="1289" spans="1:1" s="117" customFormat="1" x14ac:dyDescent="0.25">
      <c r="A1289" s="169"/>
    </row>
    <row r="1290" spans="1:1" s="117" customFormat="1" x14ac:dyDescent="0.25">
      <c r="A1290" s="169"/>
    </row>
    <row r="1291" spans="1:1" s="117" customFormat="1" x14ac:dyDescent="0.25">
      <c r="A1291" s="169"/>
    </row>
    <row r="1292" spans="1:1" s="117" customFormat="1" x14ac:dyDescent="0.25">
      <c r="A1292" s="169"/>
    </row>
    <row r="1293" spans="1:1" s="117" customFormat="1" x14ac:dyDescent="0.25">
      <c r="A1293" s="169"/>
    </row>
    <row r="1294" spans="1:1" s="117" customFormat="1" x14ac:dyDescent="0.25">
      <c r="A1294" s="169"/>
    </row>
    <row r="1295" spans="1:1" s="117" customFormat="1" x14ac:dyDescent="0.25">
      <c r="A1295" s="169"/>
    </row>
    <row r="1296" spans="1:1" s="117" customFormat="1" x14ac:dyDescent="0.25">
      <c r="A1296" s="169"/>
    </row>
    <row r="1297" spans="1:1" s="117" customFormat="1" x14ac:dyDescent="0.25">
      <c r="A1297" s="169"/>
    </row>
    <row r="1298" spans="1:1" s="117" customFormat="1" x14ac:dyDescent="0.25">
      <c r="A1298" s="169"/>
    </row>
    <row r="1299" spans="1:1" s="117" customFormat="1" x14ac:dyDescent="0.25">
      <c r="A1299" s="169"/>
    </row>
    <row r="1300" spans="1:1" s="117" customFormat="1" x14ac:dyDescent="0.25">
      <c r="A1300" s="169"/>
    </row>
    <row r="1301" spans="1:1" s="117" customFormat="1" x14ac:dyDescent="0.25">
      <c r="A1301" s="169"/>
    </row>
    <row r="1302" spans="1:1" s="117" customFormat="1" x14ac:dyDescent="0.25">
      <c r="A1302" s="169"/>
    </row>
    <row r="1303" spans="1:1" s="117" customFormat="1" x14ac:dyDescent="0.25">
      <c r="A1303" s="169"/>
    </row>
    <row r="1304" spans="1:1" s="117" customFormat="1" x14ac:dyDescent="0.25">
      <c r="A1304" s="169"/>
    </row>
    <row r="1305" spans="1:1" s="117" customFormat="1" x14ac:dyDescent="0.25">
      <c r="A1305" s="169"/>
    </row>
    <row r="1306" spans="1:1" s="117" customFormat="1" x14ac:dyDescent="0.25">
      <c r="A1306" s="169"/>
    </row>
    <row r="1307" spans="1:1" s="117" customFormat="1" x14ac:dyDescent="0.25">
      <c r="A1307" s="169"/>
    </row>
    <row r="1308" spans="1:1" s="117" customFormat="1" x14ac:dyDescent="0.25">
      <c r="A1308" s="169"/>
    </row>
    <row r="1309" spans="1:1" s="117" customFormat="1" x14ac:dyDescent="0.25">
      <c r="A1309" s="169"/>
    </row>
    <row r="1310" spans="1:1" s="117" customFormat="1" x14ac:dyDescent="0.25">
      <c r="A1310" s="169"/>
    </row>
    <row r="1311" spans="1:1" s="117" customFormat="1" x14ac:dyDescent="0.25">
      <c r="A1311" s="169"/>
    </row>
    <row r="1312" spans="1:1" s="117" customFormat="1" x14ac:dyDescent="0.25">
      <c r="A1312" s="169"/>
    </row>
    <row r="1313" spans="1:1" s="117" customFormat="1" x14ac:dyDescent="0.25">
      <c r="A1313" s="169"/>
    </row>
    <row r="1314" spans="1:1" s="117" customFormat="1" x14ac:dyDescent="0.25">
      <c r="A1314" s="169"/>
    </row>
    <row r="1315" spans="1:1" s="117" customFormat="1" x14ac:dyDescent="0.25">
      <c r="A1315" s="169"/>
    </row>
    <row r="1316" spans="1:1" s="117" customFormat="1" x14ac:dyDescent="0.25">
      <c r="A1316" s="169"/>
    </row>
    <row r="1317" spans="1:1" s="117" customFormat="1" x14ac:dyDescent="0.25">
      <c r="A1317" s="169"/>
    </row>
    <row r="1318" spans="1:1" s="117" customFormat="1" x14ac:dyDescent="0.25">
      <c r="A1318" s="169"/>
    </row>
    <row r="1319" spans="1:1" s="117" customFormat="1" x14ac:dyDescent="0.25">
      <c r="A1319" s="169"/>
    </row>
    <row r="1320" spans="1:1" s="117" customFormat="1" x14ac:dyDescent="0.25">
      <c r="A1320" s="169"/>
    </row>
    <row r="1321" spans="1:1" s="117" customFormat="1" x14ac:dyDescent="0.25">
      <c r="A1321" s="169"/>
    </row>
    <row r="1322" spans="1:1" s="117" customFormat="1" x14ac:dyDescent="0.25">
      <c r="A1322" s="169"/>
    </row>
    <row r="1323" spans="1:1" s="117" customFormat="1" x14ac:dyDescent="0.25">
      <c r="A1323" s="169"/>
    </row>
    <row r="1324" spans="1:1" s="117" customFormat="1" x14ac:dyDescent="0.25">
      <c r="A1324" s="169"/>
    </row>
    <row r="1325" spans="1:1" s="117" customFormat="1" x14ac:dyDescent="0.25">
      <c r="A1325" s="169"/>
    </row>
    <row r="1326" spans="1:1" s="117" customFormat="1" x14ac:dyDescent="0.25">
      <c r="A1326" s="169"/>
    </row>
    <row r="1327" spans="1:1" s="117" customFormat="1" x14ac:dyDescent="0.25">
      <c r="A1327" s="169"/>
    </row>
    <row r="1328" spans="1:1" s="117" customFormat="1" x14ac:dyDescent="0.25">
      <c r="A1328" s="169"/>
    </row>
    <row r="1329" spans="1:1" s="117" customFormat="1" x14ac:dyDescent="0.25">
      <c r="A1329" s="169"/>
    </row>
    <row r="1330" spans="1:1" s="117" customFormat="1" x14ac:dyDescent="0.25">
      <c r="A1330" s="169"/>
    </row>
    <row r="1331" spans="1:1" s="117" customFormat="1" x14ac:dyDescent="0.25">
      <c r="A1331" s="169"/>
    </row>
    <row r="1332" spans="1:1" s="117" customFormat="1" x14ac:dyDescent="0.25">
      <c r="A1332" s="169"/>
    </row>
    <row r="1333" spans="1:1" s="117" customFormat="1" x14ac:dyDescent="0.25">
      <c r="A1333" s="169"/>
    </row>
    <row r="1334" spans="1:1" s="117" customFormat="1" x14ac:dyDescent="0.25">
      <c r="A1334" s="169"/>
    </row>
    <row r="1335" spans="1:1" s="117" customFormat="1" x14ac:dyDescent="0.25">
      <c r="A1335" s="169"/>
    </row>
    <row r="1336" spans="1:1" s="117" customFormat="1" x14ac:dyDescent="0.25">
      <c r="A1336" s="169"/>
    </row>
    <row r="1337" spans="1:1" s="117" customFormat="1" x14ac:dyDescent="0.25">
      <c r="A1337" s="169"/>
    </row>
    <row r="1338" spans="1:1" s="117" customFormat="1" x14ac:dyDescent="0.25">
      <c r="A1338" s="169"/>
    </row>
    <row r="1339" spans="1:1" s="117" customFormat="1" x14ac:dyDescent="0.25">
      <c r="A1339" s="169"/>
    </row>
    <row r="1340" spans="1:1" s="117" customFormat="1" x14ac:dyDescent="0.25">
      <c r="A1340" s="169"/>
    </row>
    <row r="1341" spans="1:1" s="117" customFormat="1" x14ac:dyDescent="0.25">
      <c r="A1341" s="169"/>
    </row>
    <row r="1342" spans="1:1" s="117" customFormat="1" x14ac:dyDescent="0.25">
      <c r="A1342" s="169"/>
    </row>
    <row r="1343" spans="1:1" s="117" customFormat="1" x14ac:dyDescent="0.25">
      <c r="A1343" s="169"/>
    </row>
    <row r="1344" spans="1:1" s="117" customFormat="1" x14ac:dyDescent="0.25">
      <c r="A1344" s="169"/>
    </row>
    <row r="1345" spans="1:1" s="117" customFormat="1" x14ac:dyDescent="0.25">
      <c r="A1345" s="169"/>
    </row>
    <row r="1346" spans="1:1" s="117" customFormat="1" x14ac:dyDescent="0.25">
      <c r="A1346" s="169"/>
    </row>
    <row r="1347" spans="1:1" s="117" customFormat="1" x14ac:dyDescent="0.25">
      <c r="A1347" s="169"/>
    </row>
    <row r="1348" spans="1:1" s="117" customFormat="1" x14ac:dyDescent="0.25">
      <c r="A1348" s="169"/>
    </row>
    <row r="1349" spans="1:1" s="117" customFormat="1" x14ac:dyDescent="0.25">
      <c r="A1349" s="169"/>
    </row>
    <row r="1350" spans="1:1" s="117" customFormat="1" x14ac:dyDescent="0.25">
      <c r="A1350" s="169"/>
    </row>
    <row r="1351" spans="1:1" s="117" customFormat="1" x14ac:dyDescent="0.25">
      <c r="A1351" s="169"/>
    </row>
    <row r="1352" spans="1:1" s="117" customFormat="1" x14ac:dyDescent="0.25">
      <c r="A1352" s="169"/>
    </row>
    <row r="1353" spans="1:1" s="117" customFormat="1" x14ac:dyDescent="0.25">
      <c r="A1353" s="169"/>
    </row>
    <row r="1354" spans="1:1" s="117" customFormat="1" x14ac:dyDescent="0.25">
      <c r="A1354" s="169"/>
    </row>
    <row r="1355" spans="1:1" s="117" customFormat="1" x14ac:dyDescent="0.25">
      <c r="A1355" s="169"/>
    </row>
    <row r="1356" spans="1:1" s="117" customFormat="1" x14ac:dyDescent="0.25">
      <c r="A1356" s="169"/>
    </row>
    <row r="1357" spans="1:1" s="117" customFormat="1" x14ac:dyDescent="0.25">
      <c r="A1357" s="169"/>
    </row>
    <row r="1358" spans="1:1" s="117" customFormat="1" x14ac:dyDescent="0.25">
      <c r="A1358" s="169"/>
    </row>
    <row r="1359" spans="1:1" s="117" customFormat="1" x14ac:dyDescent="0.25">
      <c r="A1359" s="169"/>
    </row>
    <row r="1360" spans="1:1" s="117" customFormat="1" x14ac:dyDescent="0.25">
      <c r="A1360" s="169"/>
    </row>
    <row r="1361" spans="1:1" s="117" customFormat="1" x14ac:dyDescent="0.25">
      <c r="A1361" s="169"/>
    </row>
    <row r="1362" spans="1:1" s="117" customFormat="1" x14ac:dyDescent="0.25">
      <c r="A1362" s="169"/>
    </row>
    <row r="1363" spans="1:1" s="117" customFormat="1" x14ac:dyDescent="0.25">
      <c r="A1363" s="169"/>
    </row>
    <row r="1364" spans="1:1" s="117" customFormat="1" x14ac:dyDescent="0.25">
      <c r="A1364" s="169"/>
    </row>
    <row r="1365" spans="1:1" s="117" customFormat="1" x14ac:dyDescent="0.25">
      <c r="A1365" s="169"/>
    </row>
    <row r="1366" spans="1:1" s="117" customFormat="1" x14ac:dyDescent="0.25">
      <c r="A1366" s="169"/>
    </row>
    <row r="1367" spans="1:1" s="117" customFormat="1" x14ac:dyDescent="0.25">
      <c r="A1367" s="169"/>
    </row>
    <row r="1368" spans="1:1" s="117" customFormat="1" x14ac:dyDescent="0.25">
      <c r="A1368" s="169"/>
    </row>
    <row r="1369" spans="1:1" s="117" customFormat="1" x14ac:dyDescent="0.25">
      <c r="A1369" s="169"/>
    </row>
    <row r="1370" spans="1:1" s="117" customFormat="1" x14ac:dyDescent="0.25">
      <c r="A1370" s="169"/>
    </row>
    <row r="1371" spans="1:1" s="117" customFormat="1" x14ac:dyDescent="0.25">
      <c r="A1371" s="169"/>
    </row>
    <row r="1372" spans="1:1" s="117" customFormat="1" x14ac:dyDescent="0.25">
      <c r="A1372" s="169"/>
    </row>
    <row r="1373" spans="1:1" s="117" customFormat="1" x14ac:dyDescent="0.25">
      <c r="A1373" s="169"/>
    </row>
    <row r="1374" spans="1:1" s="117" customFormat="1" x14ac:dyDescent="0.25">
      <c r="A1374" s="169"/>
    </row>
    <row r="1375" spans="1:1" s="117" customFormat="1" x14ac:dyDescent="0.25">
      <c r="A1375" s="169"/>
    </row>
    <row r="1376" spans="1:1" s="117" customFormat="1" x14ac:dyDescent="0.25">
      <c r="A1376" s="169"/>
    </row>
    <row r="1377" spans="1:1" s="117" customFormat="1" x14ac:dyDescent="0.25">
      <c r="A1377" s="169"/>
    </row>
    <row r="1378" spans="1:1" s="117" customFormat="1" x14ac:dyDescent="0.25">
      <c r="A1378" s="169"/>
    </row>
    <row r="1379" spans="1:1" s="117" customFormat="1" x14ac:dyDescent="0.25">
      <c r="A1379" s="169"/>
    </row>
    <row r="1380" spans="1:1" s="117" customFormat="1" x14ac:dyDescent="0.25">
      <c r="A1380" s="169"/>
    </row>
    <row r="1381" spans="1:1" s="117" customFormat="1" x14ac:dyDescent="0.25">
      <c r="A1381" s="169"/>
    </row>
    <row r="1382" spans="1:1" s="117" customFormat="1" x14ac:dyDescent="0.25">
      <c r="A1382" s="169"/>
    </row>
    <row r="1383" spans="1:1" s="117" customFormat="1" x14ac:dyDescent="0.25">
      <c r="A1383" s="169"/>
    </row>
    <row r="1384" spans="1:1" s="117" customFormat="1" x14ac:dyDescent="0.25">
      <c r="A1384" s="169"/>
    </row>
    <row r="1385" spans="1:1" s="117" customFormat="1" x14ac:dyDescent="0.25">
      <c r="A1385" s="169"/>
    </row>
    <row r="1386" spans="1:1" s="117" customFormat="1" x14ac:dyDescent="0.25">
      <c r="A1386" s="169"/>
    </row>
    <row r="1387" spans="1:1" s="117" customFormat="1" x14ac:dyDescent="0.25">
      <c r="A1387" s="169"/>
    </row>
    <row r="1388" spans="1:1" s="117" customFormat="1" x14ac:dyDescent="0.25">
      <c r="A1388" s="169"/>
    </row>
    <row r="1389" spans="1:1" s="117" customFormat="1" x14ac:dyDescent="0.25">
      <c r="A1389" s="169"/>
    </row>
    <row r="1390" spans="1:1" s="117" customFormat="1" x14ac:dyDescent="0.25">
      <c r="A1390" s="169"/>
    </row>
    <row r="1391" spans="1:1" s="117" customFormat="1" x14ac:dyDescent="0.25">
      <c r="A1391" s="169"/>
    </row>
    <row r="1392" spans="1:1" s="117" customFormat="1" x14ac:dyDescent="0.25">
      <c r="A1392" s="169"/>
    </row>
    <row r="1393" spans="1:1" s="117" customFormat="1" x14ac:dyDescent="0.25">
      <c r="A1393" s="169"/>
    </row>
    <row r="1394" spans="1:1" s="117" customFormat="1" x14ac:dyDescent="0.25">
      <c r="A1394" s="169"/>
    </row>
    <row r="1395" spans="1:1" s="117" customFormat="1" x14ac:dyDescent="0.25">
      <c r="A1395" s="169"/>
    </row>
    <row r="1396" spans="1:1" s="117" customFormat="1" x14ac:dyDescent="0.25">
      <c r="A1396" s="169"/>
    </row>
    <row r="1397" spans="1:1" s="117" customFormat="1" x14ac:dyDescent="0.25">
      <c r="A1397" s="169"/>
    </row>
    <row r="1398" spans="1:1" s="117" customFormat="1" x14ac:dyDescent="0.25">
      <c r="A1398" s="169"/>
    </row>
    <row r="1399" spans="1:1" s="117" customFormat="1" x14ac:dyDescent="0.25">
      <c r="A1399" s="169"/>
    </row>
    <row r="1400" spans="1:1" s="117" customFormat="1" x14ac:dyDescent="0.25">
      <c r="A1400" s="169"/>
    </row>
    <row r="1401" spans="1:1" s="117" customFormat="1" x14ac:dyDescent="0.25">
      <c r="A1401" s="169"/>
    </row>
    <row r="1402" spans="1:1" s="117" customFormat="1" x14ac:dyDescent="0.25">
      <c r="A1402" s="169"/>
    </row>
    <row r="1403" spans="1:1" s="117" customFormat="1" x14ac:dyDescent="0.25">
      <c r="A1403" s="169"/>
    </row>
    <row r="1404" spans="1:1" s="117" customFormat="1" x14ac:dyDescent="0.25">
      <c r="A1404" s="169"/>
    </row>
    <row r="1405" spans="1:1" s="117" customFormat="1" x14ac:dyDescent="0.25">
      <c r="A1405" s="169"/>
    </row>
    <row r="1406" spans="1:1" s="117" customFormat="1" x14ac:dyDescent="0.25">
      <c r="A1406" s="169"/>
    </row>
    <row r="1407" spans="1:1" s="117" customFormat="1" x14ac:dyDescent="0.25">
      <c r="A1407" s="169"/>
    </row>
    <row r="1408" spans="1:1" s="117" customFormat="1" x14ac:dyDescent="0.25">
      <c r="A1408" s="169"/>
    </row>
    <row r="1409" spans="1:1" s="117" customFormat="1" x14ac:dyDescent="0.25">
      <c r="A1409" s="169"/>
    </row>
    <row r="1410" spans="1:1" s="117" customFormat="1" x14ac:dyDescent="0.25">
      <c r="A1410" s="169"/>
    </row>
    <row r="1411" spans="1:1" s="117" customFormat="1" x14ac:dyDescent="0.25">
      <c r="A1411" s="169"/>
    </row>
    <row r="1412" spans="1:1" s="117" customFormat="1" x14ac:dyDescent="0.25">
      <c r="A1412" s="169"/>
    </row>
    <row r="1413" spans="1:1" s="117" customFormat="1" x14ac:dyDescent="0.25">
      <c r="A1413" s="169"/>
    </row>
    <row r="1414" spans="1:1" s="117" customFormat="1" x14ac:dyDescent="0.25">
      <c r="A1414" s="169"/>
    </row>
    <row r="1415" spans="1:1" s="117" customFormat="1" x14ac:dyDescent="0.25">
      <c r="A1415" s="169"/>
    </row>
    <row r="1416" spans="1:1" s="117" customFormat="1" x14ac:dyDescent="0.25">
      <c r="A1416" s="169"/>
    </row>
    <row r="1417" spans="1:1" s="117" customFormat="1" x14ac:dyDescent="0.25">
      <c r="A1417" s="169"/>
    </row>
    <row r="1418" spans="1:1" s="117" customFormat="1" x14ac:dyDescent="0.25">
      <c r="A1418" s="169"/>
    </row>
    <row r="1419" spans="1:1" s="117" customFormat="1" x14ac:dyDescent="0.25">
      <c r="A1419" s="169"/>
    </row>
    <row r="1420" spans="1:1" s="117" customFormat="1" x14ac:dyDescent="0.25">
      <c r="A1420" s="169"/>
    </row>
    <row r="1421" spans="1:1" s="117" customFormat="1" x14ac:dyDescent="0.25">
      <c r="A1421" s="169"/>
    </row>
    <row r="1422" spans="1:1" s="117" customFormat="1" x14ac:dyDescent="0.25">
      <c r="A1422" s="169"/>
    </row>
    <row r="1423" spans="1:1" s="117" customFormat="1" x14ac:dyDescent="0.25">
      <c r="A1423" s="169"/>
    </row>
    <row r="1424" spans="1:1" s="117" customFormat="1" x14ac:dyDescent="0.25">
      <c r="A1424" s="169"/>
    </row>
    <row r="1425" spans="1:1" s="117" customFormat="1" x14ac:dyDescent="0.25">
      <c r="A1425" s="169"/>
    </row>
    <row r="1426" spans="1:1" s="117" customFormat="1" x14ac:dyDescent="0.25">
      <c r="A1426" s="169"/>
    </row>
    <row r="1427" spans="1:1" s="117" customFormat="1" x14ac:dyDescent="0.25">
      <c r="A1427" s="169"/>
    </row>
    <row r="1428" spans="1:1" s="117" customFormat="1" x14ac:dyDescent="0.25">
      <c r="A1428" s="169"/>
    </row>
    <row r="1429" spans="1:1" s="117" customFormat="1" x14ac:dyDescent="0.25">
      <c r="A1429" s="169"/>
    </row>
    <row r="1430" spans="1:1" s="117" customFormat="1" x14ac:dyDescent="0.25">
      <c r="A1430" s="169"/>
    </row>
    <row r="1431" spans="1:1" s="117" customFormat="1" x14ac:dyDescent="0.25">
      <c r="A1431" s="169"/>
    </row>
    <row r="1432" spans="1:1" s="117" customFormat="1" x14ac:dyDescent="0.25">
      <c r="A1432" s="169"/>
    </row>
    <row r="1433" spans="1:1" s="117" customFormat="1" x14ac:dyDescent="0.25">
      <c r="A1433" s="169"/>
    </row>
    <row r="1434" spans="1:1" s="117" customFormat="1" x14ac:dyDescent="0.25">
      <c r="A1434" s="169"/>
    </row>
    <row r="1435" spans="1:1" s="117" customFormat="1" x14ac:dyDescent="0.25">
      <c r="A1435" s="169"/>
    </row>
    <row r="1436" spans="1:1" s="117" customFormat="1" x14ac:dyDescent="0.25">
      <c r="A1436" s="169"/>
    </row>
    <row r="1437" spans="1:1" s="117" customFormat="1" x14ac:dyDescent="0.25">
      <c r="A1437" s="169"/>
    </row>
    <row r="1438" spans="1:1" s="117" customFormat="1" x14ac:dyDescent="0.25">
      <c r="A1438" s="169"/>
    </row>
    <row r="1439" spans="1:1" s="117" customFormat="1" x14ac:dyDescent="0.25">
      <c r="A1439" s="169"/>
    </row>
    <row r="1440" spans="1:1" s="117" customFormat="1" x14ac:dyDescent="0.25">
      <c r="A1440" s="169"/>
    </row>
    <row r="1441" spans="1:1" s="117" customFormat="1" x14ac:dyDescent="0.25">
      <c r="A1441" s="169"/>
    </row>
    <row r="1442" spans="1:1" s="117" customFormat="1" x14ac:dyDescent="0.25">
      <c r="A1442" s="169"/>
    </row>
    <row r="1443" spans="1:1" s="117" customFormat="1" x14ac:dyDescent="0.25">
      <c r="A1443" s="169"/>
    </row>
    <row r="1444" spans="1:1" s="117" customFormat="1" x14ac:dyDescent="0.25">
      <c r="A1444" s="169"/>
    </row>
    <row r="1445" spans="1:1" s="117" customFormat="1" x14ac:dyDescent="0.25">
      <c r="A1445" s="169"/>
    </row>
    <row r="1446" spans="1:1" s="117" customFormat="1" x14ac:dyDescent="0.25">
      <c r="A1446" s="169"/>
    </row>
    <row r="1447" spans="1:1" s="117" customFormat="1" x14ac:dyDescent="0.25">
      <c r="A1447" s="169"/>
    </row>
    <row r="1448" spans="1:1" s="117" customFormat="1" x14ac:dyDescent="0.25">
      <c r="A1448" s="169"/>
    </row>
    <row r="1449" spans="1:1" s="117" customFormat="1" x14ac:dyDescent="0.25">
      <c r="A1449" s="169"/>
    </row>
    <row r="1450" spans="1:1" s="117" customFormat="1" x14ac:dyDescent="0.25">
      <c r="A1450" s="169"/>
    </row>
    <row r="1451" spans="1:1" s="117" customFormat="1" x14ac:dyDescent="0.25">
      <c r="A1451" s="169"/>
    </row>
    <row r="1452" spans="1:1" s="117" customFormat="1" x14ac:dyDescent="0.25">
      <c r="A1452" s="169"/>
    </row>
    <row r="1453" spans="1:1" s="117" customFormat="1" x14ac:dyDescent="0.25">
      <c r="A1453" s="169"/>
    </row>
    <row r="1454" spans="1:1" s="117" customFormat="1" x14ac:dyDescent="0.25">
      <c r="A1454" s="169"/>
    </row>
    <row r="1455" spans="1:1" s="117" customFormat="1" x14ac:dyDescent="0.25">
      <c r="A1455" s="169"/>
    </row>
    <row r="1456" spans="1:1" s="117" customFormat="1" x14ac:dyDescent="0.25">
      <c r="A1456" s="169"/>
    </row>
    <row r="1457" spans="1:1" s="117" customFormat="1" x14ac:dyDescent="0.25">
      <c r="A1457" s="169"/>
    </row>
    <row r="1458" spans="1:1" s="117" customFormat="1" x14ac:dyDescent="0.25">
      <c r="A1458" s="169"/>
    </row>
    <row r="1459" spans="1:1" s="117" customFormat="1" x14ac:dyDescent="0.25">
      <c r="A1459" s="169"/>
    </row>
    <row r="1460" spans="1:1" s="117" customFormat="1" x14ac:dyDescent="0.25">
      <c r="A1460" s="169"/>
    </row>
    <row r="1461" spans="1:1" s="117" customFormat="1" x14ac:dyDescent="0.25">
      <c r="A1461" s="169"/>
    </row>
    <row r="1462" spans="1:1" s="117" customFormat="1" x14ac:dyDescent="0.25">
      <c r="A1462" s="169"/>
    </row>
    <row r="1463" spans="1:1" s="117" customFormat="1" x14ac:dyDescent="0.25">
      <c r="A1463" s="169"/>
    </row>
    <row r="1464" spans="1:1" s="117" customFormat="1" x14ac:dyDescent="0.25">
      <c r="A1464" s="169"/>
    </row>
    <row r="1465" spans="1:1" s="117" customFormat="1" x14ac:dyDescent="0.25">
      <c r="A1465" s="169"/>
    </row>
    <row r="1466" spans="1:1" s="117" customFormat="1" x14ac:dyDescent="0.25">
      <c r="A1466" s="169"/>
    </row>
    <row r="1467" spans="1:1" s="117" customFormat="1" x14ac:dyDescent="0.25">
      <c r="A1467" s="169"/>
    </row>
    <row r="1468" spans="1:1" s="117" customFormat="1" x14ac:dyDescent="0.25">
      <c r="A1468" s="169"/>
    </row>
    <row r="1469" spans="1:1" s="117" customFormat="1" x14ac:dyDescent="0.25">
      <c r="A1469" s="169"/>
    </row>
    <row r="1470" spans="1:1" s="117" customFormat="1" x14ac:dyDescent="0.25">
      <c r="A1470" s="169"/>
    </row>
    <row r="1471" spans="1:1" s="117" customFormat="1" x14ac:dyDescent="0.25">
      <c r="A1471" s="169"/>
    </row>
    <row r="1472" spans="1:1" s="117" customFormat="1" x14ac:dyDescent="0.25">
      <c r="A1472" s="169"/>
    </row>
    <row r="1473" spans="1:1" s="117" customFormat="1" x14ac:dyDescent="0.25">
      <c r="A1473" s="169"/>
    </row>
    <row r="1474" spans="1:1" s="117" customFormat="1" x14ac:dyDescent="0.25">
      <c r="A1474" s="169"/>
    </row>
    <row r="1475" spans="1:1" s="117" customFormat="1" x14ac:dyDescent="0.25">
      <c r="A1475" s="169"/>
    </row>
    <row r="1476" spans="1:1" s="117" customFormat="1" x14ac:dyDescent="0.25">
      <c r="A1476" s="169"/>
    </row>
    <row r="1477" spans="1:1" s="117" customFormat="1" x14ac:dyDescent="0.25">
      <c r="A1477" s="169"/>
    </row>
    <row r="1478" spans="1:1" s="117" customFormat="1" x14ac:dyDescent="0.25">
      <c r="A1478" s="169"/>
    </row>
    <row r="1479" spans="1:1" s="117" customFormat="1" x14ac:dyDescent="0.25">
      <c r="A1479" s="169"/>
    </row>
    <row r="1480" spans="1:1" s="117" customFormat="1" x14ac:dyDescent="0.25">
      <c r="A1480" s="169"/>
    </row>
    <row r="1481" spans="1:1" s="117" customFormat="1" x14ac:dyDescent="0.25">
      <c r="A1481" s="169"/>
    </row>
    <row r="1482" spans="1:1" s="117" customFormat="1" x14ac:dyDescent="0.25">
      <c r="A1482" s="169"/>
    </row>
    <row r="1483" spans="1:1" s="117" customFormat="1" x14ac:dyDescent="0.25">
      <c r="A1483" s="169"/>
    </row>
    <row r="1484" spans="1:1" s="117" customFormat="1" x14ac:dyDescent="0.25">
      <c r="A1484" s="169"/>
    </row>
    <row r="1485" spans="1:1" s="117" customFormat="1" x14ac:dyDescent="0.25">
      <c r="A1485" s="169"/>
    </row>
    <row r="1486" spans="1:1" s="117" customFormat="1" x14ac:dyDescent="0.25">
      <c r="A1486" s="169"/>
    </row>
    <row r="1487" spans="1:1" s="117" customFormat="1" x14ac:dyDescent="0.25">
      <c r="A1487" s="169"/>
    </row>
    <row r="1488" spans="1:1" s="117" customFormat="1" x14ac:dyDescent="0.25">
      <c r="A1488" s="169"/>
    </row>
    <row r="1489" spans="1:1" s="117" customFormat="1" x14ac:dyDescent="0.25">
      <c r="A1489" s="169"/>
    </row>
    <row r="1490" spans="1:1" s="117" customFormat="1" x14ac:dyDescent="0.25">
      <c r="A1490" s="169"/>
    </row>
    <row r="1491" spans="1:1" s="117" customFormat="1" x14ac:dyDescent="0.25">
      <c r="A1491" s="169"/>
    </row>
    <row r="1492" spans="1:1" s="117" customFormat="1" x14ac:dyDescent="0.25">
      <c r="A1492" s="169"/>
    </row>
    <row r="1493" spans="1:1" s="117" customFormat="1" x14ac:dyDescent="0.25">
      <c r="A1493" s="169"/>
    </row>
    <row r="1494" spans="1:1" s="117" customFormat="1" x14ac:dyDescent="0.25">
      <c r="A1494" s="169"/>
    </row>
    <row r="1495" spans="1:1" s="117" customFormat="1" x14ac:dyDescent="0.25">
      <c r="A1495" s="169"/>
    </row>
    <row r="1496" spans="1:1" s="117" customFormat="1" x14ac:dyDescent="0.25">
      <c r="A1496" s="169"/>
    </row>
    <row r="1497" spans="1:1" s="117" customFormat="1" x14ac:dyDescent="0.25">
      <c r="A1497" s="169"/>
    </row>
    <row r="1498" spans="1:1" s="117" customFormat="1" x14ac:dyDescent="0.25">
      <c r="A1498" s="169"/>
    </row>
    <row r="1499" spans="1:1" s="117" customFormat="1" x14ac:dyDescent="0.25">
      <c r="A1499" s="169"/>
    </row>
    <row r="1500" spans="1:1" s="117" customFormat="1" x14ac:dyDescent="0.25">
      <c r="A1500" s="169"/>
    </row>
    <row r="1501" spans="1:1" s="117" customFormat="1" x14ac:dyDescent="0.25">
      <c r="A1501" s="169"/>
    </row>
    <row r="1502" spans="1:1" s="117" customFormat="1" x14ac:dyDescent="0.25">
      <c r="A1502" s="169"/>
    </row>
    <row r="1503" spans="1:1" s="117" customFormat="1" x14ac:dyDescent="0.25">
      <c r="A1503" s="169"/>
    </row>
    <row r="1504" spans="1:1" s="117" customFormat="1" x14ac:dyDescent="0.25">
      <c r="A1504" s="169"/>
    </row>
    <row r="1505" spans="1:1" s="117" customFormat="1" x14ac:dyDescent="0.25">
      <c r="A1505" s="169"/>
    </row>
    <row r="1506" spans="1:1" s="117" customFormat="1" x14ac:dyDescent="0.25">
      <c r="A1506" s="169"/>
    </row>
    <row r="1507" spans="1:1" s="117" customFormat="1" x14ac:dyDescent="0.25">
      <c r="A1507" s="169"/>
    </row>
    <row r="1508" spans="1:1" s="117" customFormat="1" x14ac:dyDescent="0.25">
      <c r="A1508" s="169"/>
    </row>
    <row r="1509" spans="1:1" s="117" customFormat="1" x14ac:dyDescent="0.25">
      <c r="A1509" s="169"/>
    </row>
    <row r="1510" spans="1:1" s="117" customFormat="1" x14ac:dyDescent="0.25">
      <c r="A1510" s="169"/>
    </row>
    <row r="1511" spans="1:1" s="117" customFormat="1" x14ac:dyDescent="0.25">
      <c r="A1511" s="169"/>
    </row>
    <row r="1512" spans="1:1" s="117" customFormat="1" x14ac:dyDescent="0.25">
      <c r="A1512" s="169"/>
    </row>
    <row r="1513" spans="1:1" s="117" customFormat="1" x14ac:dyDescent="0.25">
      <c r="A1513" s="169"/>
    </row>
    <row r="1514" spans="1:1" s="117" customFormat="1" x14ac:dyDescent="0.25">
      <c r="A1514" s="169"/>
    </row>
    <row r="1515" spans="1:1" s="117" customFormat="1" x14ac:dyDescent="0.25">
      <c r="A1515" s="169"/>
    </row>
    <row r="1516" spans="1:1" s="117" customFormat="1" x14ac:dyDescent="0.25">
      <c r="A1516" s="169"/>
    </row>
    <row r="1517" spans="1:1" s="117" customFormat="1" x14ac:dyDescent="0.25">
      <c r="A1517" s="169"/>
    </row>
    <row r="1518" spans="1:1" s="117" customFormat="1" x14ac:dyDescent="0.25">
      <c r="A1518" s="169"/>
    </row>
    <row r="1519" spans="1:1" s="117" customFormat="1" x14ac:dyDescent="0.25">
      <c r="A1519" s="169"/>
    </row>
    <row r="1520" spans="1:1" s="117" customFormat="1" x14ac:dyDescent="0.25">
      <c r="A1520" s="169"/>
    </row>
    <row r="1521" spans="1:1" s="117" customFormat="1" x14ac:dyDescent="0.25">
      <c r="A1521" s="169"/>
    </row>
    <row r="1522" spans="1:1" s="117" customFormat="1" x14ac:dyDescent="0.25">
      <c r="A1522" s="169"/>
    </row>
    <row r="1523" spans="1:1" s="117" customFormat="1" x14ac:dyDescent="0.25">
      <c r="A1523" s="169"/>
    </row>
    <row r="1524" spans="1:1" s="117" customFormat="1" x14ac:dyDescent="0.25">
      <c r="A1524" s="169"/>
    </row>
    <row r="1525" spans="1:1" s="117" customFormat="1" x14ac:dyDescent="0.25">
      <c r="A1525" s="169"/>
    </row>
    <row r="1526" spans="1:1" s="117" customFormat="1" x14ac:dyDescent="0.25">
      <c r="A1526" s="169"/>
    </row>
    <row r="1527" spans="1:1" s="117" customFormat="1" x14ac:dyDescent="0.25">
      <c r="A1527" s="169"/>
    </row>
    <row r="1528" spans="1:1" s="117" customFormat="1" x14ac:dyDescent="0.25">
      <c r="A1528" s="169"/>
    </row>
    <row r="1529" spans="1:1" s="117" customFormat="1" x14ac:dyDescent="0.25">
      <c r="A1529" s="169"/>
    </row>
    <row r="1530" spans="1:1" s="117" customFormat="1" x14ac:dyDescent="0.25">
      <c r="A1530" s="169"/>
    </row>
    <row r="1531" spans="1:1" s="117" customFormat="1" x14ac:dyDescent="0.25">
      <c r="A1531" s="169"/>
    </row>
    <row r="1532" spans="1:1" s="117" customFormat="1" x14ac:dyDescent="0.25">
      <c r="A1532" s="169"/>
    </row>
    <row r="1533" spans="1:1" s="117" customFormat="1" x14ac:dyDescent="0.25">
      <c r="A1533" s="169"/>
    </row>
    <row r="1534" spans="1:1" s="117" customFormat="1" x14ac:dyDescent="0.25">
      <c r="A1534" s="169"/>
    </row>
    <row r="1535" spans="1:1" s="117" customFormat="1" x14ac:dyDescent="0.25">
      <c r="A1535" s="169"/>
    </row>
    <row r="1536" spans="1:1" s="117" customFormat="1" x14ac:dyDescent="0.25">
      <c r="A1536" s="169"/>
    </row>
    <row r="1537" spans="1:1" s="117" customFormat="1" x14ac:dyDescent="0.25">
      <c r="A1537" s="169"/>
    </row>
    <row r="1538" spans="1:1" s="117" customFormat="1" x14ac:dyDescent="0.25">
      <c r="A1538" s="169"/>
    </row>
    <row r="1539" spans="1:1" s="117" customFormat="1" x14ac:dyDescent="0.25">
      <c r="A1539" s="169"/>
    </row>
    <row r="1540" spans="1:1" s="117" customFormat="1" x14ac:dyDescent="0.25">
      <c r="A1540" s="169"/>
    </row>
    <row r="1541" spans="1:1" s="117" customFormat="1" x14ac:dyDescent="0.25">
      <c r="A1541" s="169"/>
    </row>
    <row r="1542" spans="1:1" s="117" customFormat="1" x14ac:dyDescent="0.25">
      <c r="A1542" s="169"/>
    </row>
    <row r="1543" spans="1:1" s="117" customFormat="1" x14ac:dyDescent="0.25">
      <c r="A1543" s="169"/>
    </row>
    <row r="1544" spans="1:1" s="117" customFormat="1" x14ac:dyDescent="0.25">
      <c r="A1544" s="169"/>
    </row>
    <row r="1545" spans="1:1" s="117" customFormat="1" x14ac:dyDescent="0.25">
      <c r="A1545" s="169"/>
    </row>
    <row r="1546" spans="1:1" s="117" customFormat="1" x14ac:dyDescent="0.25">
      <c r="A1546" s="169"/>
    </row>
    <row r="1547" spans="1:1" s="117" customFormat="1" x14ac:dyDescent="0.25">
      <c r="A1547" s="169"/>
    </row>
    <row r="1548" spans="1:1" s="117" customFormat="1" x14ac:dyDescent="0.25">
      <c r="A1548" s="169"/>
    </row>
    <row r="1549" spans="1:1" s="117" customFormat="1" x14ac:dyDescent="0.25">
      <c r="A1549" s="169"/>
    </row>
    <row r="1550" spans="1:1" s="117" customFormat="1" x14ac:dyDescent="0.25">
      <c r="A1550" s="169"/>
    </row>
    <row r="1551" spans="1:1" s="117" customFormat="1" x14ac:dyDescent="0.25">
      <c r="A1551" s="169"/>
    </row>
    <row r="1552" spans="1:1" s="117" customFormat="1" x14ac:dyDescent="0.25">
      <c r="A1552" s="169"/>
    </row>
    <row r="1553" spans="1:1" s="117" customFormat="1" x14ac:dyDescent="0.25">
      <c r="A1553" s="169"/>
    </row>
    <row r="1554" spans="1:1" s="117" customFormat="1" x14ac:dyDescent="0.25">
      <c r="A1554" s="169"/>
    </row>
    <row r="1555" spans="1:1" s="117" customFormat="1" x14ac:dyDescent="0.25">
      <c r="A1555" s="169"/>
    </row>
    <row r="1556" spans="1:1" s="117" customFormat="1" x14ac:dyDescent="0.25">
      <c r="A1556" s="169"/>
    </row>
    <row r="1557" spans="1:1" s="117" customFormat="1" x14ac:dyDescent="0.25">
      <c r="A1557" s="169"/>
    </row>
    <row r="1558" spans="1:1" s="117" customFormat="1" x14ac:dyDescent="0.25">
      <c r="A1558" s="169"/>
    </row>
    <row r="1559" spans="1:1" s="117" customFormat="1" x14ac:dyDescent="0.25">
      <c r="A1559" s="169"/>
    </row>
    <row r="1560" spans="1:1" s="117" customFormat="1" x14ac:dyDescent="0.25">
      <c r="A1560" s="169"/>
    </row>
    <row r="1561" spans="1:1" s="117" customFormat="1" x14ac:dyDescent="0.25">
      <c r="A1561" s="169"/>
    </row>
    <row r="1562" spans="1:1" s="117" customFormat="1" x14ac:dyDescent="0.25">
      <c r="A1562" s="169"/>
    </row>
    <row r="1563" spans="1:1" s="117" customFormat="1" x14ac:dyDescent="0.25">
      <c r="A1563" s="169"/>
    </row>
    <row r="1564" spans="1:1" s="117" customFormat="1" x14ac:dyDescent="0.25">
      <c r="A1564" s="169"/>
    </row>
    <row r="1565" spans="1:1" s="117" customFormat="1" x14ac:dyDescent="0.25">
      <c r="A1565" s="169"/>
    </row>
    <row r="1566" spans="1:1" s="117" customFormat="1" x14ac:dyDescent="0.25">
      <c r="A1566" s="169"/>
    </row>
    <row r="1567" spans="1:1" s="117" customFormat="1" x14ac:dyDescent="0.25">
      <c r="A1567" s="169"/>
    </row>
    <row r="1568" spans="1:1" s="117" customFormat="1" x14ac:dyDescent="0.25">
      <c r="A1568" s="169"/>
    </row>
    <row r="1569" spans="1:1" s="117" customFormat="1" x14ac:dyDescent="0.25">
      <c r="A1569" s="169"/>
    </row>
    <row r="1570" spans="1:1" s="117" customFormat="1" x14ac:dyDescent="0.25">
      <c r="A1570" s="169"/>
    </row>
    <row r="1571" spans="1:1" s="117" customFormat="1" x14ac:dyDescent="0.25">
      <c r="A1571" s="169"/>
    </row>
    <row r="1572" spans="1:1" s="117" customFormat="1" x14ac:dyDescent="0.25">
      <c r="A1572" s="169"/>
    </row>
    <row r="1573" spans="1:1" s="117" customFormat="1" x14ac:dyDescent="0.25">
      <c r="A1573" s="169"/>
    </row>
    <row r="1574" spans="1:1" s="117" customFormat="1" x14ac:dyDescent="0.25">
      <c r="A1574" s="169"/>
    </row>
    <row r="1575" spans="1:1" s="117" customFormat="1" x14ac:dyDescent="0.25">
      <c r="A1575" s="169"/>
    </row>
    <row r="1576" spans="1:1" s="117" customFormat="1" x14ac:dyDescent="0.25">
      <c r="A1576" s="169"/>
    </row>
    <row r="1577" spans="1:1" s="117" customFormat="1" x14ac:dyDescent="0.25">
      <c r="A1577" s="169"/>
    </row>
    <row r="1578" spans="1:1" s="117" customFormat="1" x14ac:dyDescent="0.25">
      <c r="A1578" s="169"/>
    </row>
    <row r="1579" spans="1:1" s="117" customFormat="1" x14ac:dyDescent="0.25">
      <c r="A1579" s="169"/>
    </row>
    <row r="1580" spans="1:1" s="117" customFormat="1" x14ac:dyDescent="0.25">
      <c r="A1580" s="169"/>
    </row>
    <row r="1581" spans="1:1" s="117" customFormat="1" x14ac:dyDescent="0.25">
      <c r="A1581" s="169"/>
    </row>
    <row r="1582" spans="1:1" s="117" customFormat="1" x14ac:dyDescent="0.25">
      <c r="A1582" s="169"/>
    </row>
    <row r="1583" spans="1:1" s="117" customFormat="1" x14ac:dyDescent="0.25">
      <c r="A1583" s="169"/>
    </row>
    <row r="1584" spans="1:1" s="117" customFormat="1" x14ac:dyDescent="0.25">
      <c r="A1584" s="169"/>
    </row>
    <row r="1585" spans="1:1" s="117" customFormat="1" x14ac:dyDescent="0.25">
      <c r="A1585" s="169"/>
    </row>
    <row r="1586" spans="1:1" s="117" customFormat="1" x14ac:dyDescent="0.25">
      <c r="A1586" s="169"/>
    </row>
    <row r="1587" spans="1:1" s="117" customFormat="1" x14ac:dyDescent="0.25">
      <c r="A1587" s="169"/>
    </row>
    <row r="1588" spans="1:1" s="117" customFormat="1" x14ac:dyDescent="0.25">
      <c r="A1588" s="169"/>
    </row>
    <row r="1589" spans="1:1" s="117" customFormat="1" x14ac:dyDescent="0.25">
      <c r="A1589" s="169"/>
    </row>
    <row r="1590" spans="1:1" s="117" customFormat="1" x14ac:dyDescent="0.25">
      <c r="A1590" s="169"/>
    </row>
    <row r="1591" spans="1:1" s="117" customFormat="1" x14ac:dyDescent="0.25">
      <c r="A1591" s="169"/>
    </row>
    <row r="1592" spans="1:1" s="117" customFormat="1" x14ac:dyDescent="0.25">
      <c r="A1592" s="169"/>
    </row>
    <row r="1593" spans="1:1" s="117" customFormat="1" x14ac:dyDescent="0.25">
      <c r="A1593" s="169"/>
    </row>
    <row r="1594" spans="1:1" s="117" customFormat="1" x14ac:dyDescent="0.25">
      <c r="A1594" s="169"/>
    </row>
    <row r="1595" spans="1:1" s="117" customFormat="1" x14ac:dyDescent="0.25">
      <c r="A1595" s="169"/>
    </row>
    <row r="1596" spans="1:1" s="117" customFormat="1" x14ac:dyDescent="0.25">
      <c r="A1596" s="169"/>
    </row>
    <row r="1597" spans="1:1" s="117" customFormat="1" x14ac:dyDescent="0.25">
      <c r="A1597" s="169"/>
    </row>
    <row r="1598" spans="1:1" s="117" customFormat="1" x14ac:dyDescent="0.25">
      <c r="A1598" s="169"/>
    </row>
    <row r="1599" spans="1:1" s="117" customFormat="1" x14ac:dyDescent="0.25">
      <c r="A1599" s="169"/>
    </row>
    <row r="1600" spans="1:1" s="117" customFormat="1" x14ac:dyDescent="0.25">
      <c r="A1600" s="169"/>
    </row>
    <row r="1601" spans="1:1" s="117" customFormat="1" x14ac:dyDescent="0.25">
      <c r="A1601" s="169"/>
    </row>
    <row r="1602" spans="1:1" s="117" customFormat="1" x14ac:dyDescent="0.25">
      <c r="A1602" s="169"/>
    </row>
    <row r="1603" spans="1:1" s="117" customFormat="1" x14ac:dyDescent="0.25">
      <c r="A1603" s="169"/>
    </row>
    <row r="1604" spans="1:1" s="117" customFormat="1" x14ac:dyDescent="0.25">
      <c r="A1604" s="169"/>
    </row>
    <row r="1605" spans="1:1" s="117" customFormat="1" x14ac:dyDescent="0.25">
      <c r="A1605" s="169"/>
    </row>
    <row r="1606" spans="1:1" s="117" customFormat="1" x14ac:dyDescent="0.25">
      <c r="A1606" s="169"/>
    </row>
    <row r="1607" spans="1:1" s="117" customFormat="1" x14ac:dyDescent="0.25">
      <c r="A1607" s="169"/>
    </row>
    <row r="1608" spans="1:1" s="117" customFormat="1" x14ac:dyDescent="0.25">
      <c r="A1608" s="169"/>
    </row>
    <row r="1609" spans="1:1" s="117" customFormat="1" x14ac:dyDescent="0.25">
      <c r="A1609" s="169"/>
    </row>
    <row r="1610" spans="1:1" s="117" customFormat="1" x14ac:dyDescent="0.25">
      <c r="A1610" s="169"/>
    </row>
    <row r="1611" spans="1:1" s="117" customFormat="1" x14ac:dyDescent="0.25">
      <c r="A1611" s="169"/>
    </row>
    <row r="1612" spans="1:1" s="117" customFormat="1" x14ac:dyDescent="0.25">
      <c r="A1612" s="169"/>
    </row>
    <row r="1613" spans="1:1" s="117" customFormat="1" x14ac:dyDescent="0.25">
      <c r="A1613" s="169"/>
    </row>
  </sheetData>
  <protectedRanges>
    <protectedRange sqref="K37:K38 K67:K68 K97:K98 K127:K128 K157:K158 K187:K188 K217:K218 K247:K248 K277:K278 K307:K308 K337:K338 K367:K368 K397:K398 K427:K428 K457:K458 K487:K488 K517:K518 K547:K548 K577:K578 K607:K608 K637:K638 K667:K668 K697:K698 K727:K728 K757:K758 K787:K788 K817:K818 K847:K848 K877:K878 K907:K908 K937:K938 K967:K968 K997:K998 K1027:K1028 K2:K3" name="Intervalo2"/>
    <protectedRange sqref="E2:E3 E28:E38 K28:K36 E41:E56 E58:E68 K41:K56 K58:K66 E71:E86 E88:E98 K71:K86 K88:K96 E101:E116 E118:E128 K101:K116 K118:K126 E131:E146 E148:E158 K131:K146 K148:K156 E161:E176 E178:E188 K161:K176 K178:K186 E191:E206 E208:E218 K191:K206 K208:K216 E221:E236 E238:E248 K221:K236 K238:K246 E251:E266 E268:E278 K251:K266 K268:K276 E281:E296 E298:E308 K281:K296 K298:K306 E311:E326 E328:E338 K311:K326 K328:K336 E341:E356 E358:E368 K341:K356 K358:K366 E371:E386 E388:E398 K371:K386 K388:K396 E401:E416 E418:E428 K401:K416 K418:K426 E431:E446 E448:E458 K431:K446 K448:K456 E461:E476 E478:E488 K461:K476 K478:K486 E491:E506 E508:E518 K491:K506 K508:K516 E521:E536 E538:E548 K521:K536 K538:K546 E551:E566 E568:E578 K551:K566 K568:K576 E581:E596 E598:E608 K581:K596 K598:K606 E611:E626 E628:E638 K611:K626 K628:K636 E641:E656 E658:E668 K641:K656 K658:K666 E671:E686 E688:E698 K671:K686 K688:K696 E701:E716 E718:E728 K701:K716 K718:K726 E731:E746 E748:E758 K731:K746 K748:K756 E761:E776 E778:E788 K761:K776 K778:K786 E791:E806 E808:E818 K791:K806 K808:K816 E821:E836 E838:E848 K821:K836 K838:K846 E851:E866 E868:E878 K851:K866 K868:K876 E881:E896 E898:E908 K881:K896 K898:K906 E911:E926 E928:E938 K911:K926 K928:K936 E941:E956 E958:E968 K941:K956 K958:K966 E971:E986 E988:E998 K971:K986 K988:K996 E1001:E1016 E1018:E1028 K1001:K1016 K1018:K1026 E1031:E1046 E1048:E1056 K1031:K1046 K1048:K1056 E6:E26 K18:K26 H18" name="Intervalo1"/>
    <protectedRange sqref="K6:K17" name="Intervalo1_2"/>
  </protectedRanges>
  <mergeCells count="281">
    <mergeCell ref="B956:E956"/>
    <mergeCell ref="H956:K956"/>
    <mergeCell ref="B966:E966"/>
    <mergeCell ref="H965:K965"/>
    <mergeCell ref="H966:K966"/>
    <mergeCell ref="H939:L939"/>
    <mergeCell ref="H909:L909"/>
    <mergeCell ref="B939:F939"/>
    <mergeCell ref="B36:E36"/>
    <mergeCell ref="H36:K36"/>
    <mergeCell ref="B56:E56"/>
    <mergeCell ref="B65:E65"/>
    <mergeCell ref="B249:F249"/>
    <mergeCell ref="B759:F759"/>
    <mergeCell ref="B755:E755"/>
    <mergeCell ref="B236:E236"/>
    <mergeCell ref="H236:K236"/>
    <mergeCell ref="B266:E266"/>
    <mergeCell ref="H266:K266"/>
    <mergeCell ref="B245:E245"/>
    <mergeCell ref="B246:E246"/>
    <mergeCell ref="H245:K245"/>
    <mergeCell ref="H246:K246"/>
    <mergeCell ref="H669:L669"/>
    <mergeCell ref="H249:L249"/>
    <mergeCell ref="B279:F279"/>
    <mergeCell ref="H276:K276"/>
    <mergeCell ref="B756:E756"/>
    <mergeCell ref="H755:K755"/>
    <mergeCell ref="H879:L879"/>
    <mergeCell ref="B275:E275"/>
    <mergeCell ref="B276:E276"/>
    <mergeCell ref="H926:K926"/>
    <mergeCell ref="B669:F669"/>
    <mergeCell ref="B665:E665"/>
    <mergeCell ref="B666:E666"/>
    <mergeCell ref="H665:K665"/>
    <mergeCell ref="H666:K666"/>
    <mergeCell ref="H275:K275"/>
    <mergeCell ref="H306:K306"/>
    <mergeCell ref="B296:E296"/>
    <mergeCell ref="H296:K296"/>
    <mergeCell ref="H866:K866"/>
    <mergeCell ref="H836:K836"/>
    <mergeCell ref="B866:E866"/>
    <mergeCell ref="B926:E926"/>
    <mergeCell ref="B836:E836"/>
    <mergeCell ref="B906:E906"/>
    <mergeCell ref="H905:K905"/>
    <mergeCell ref="H906:K906"/>
    <mergeCell ref="B849:F849"/>
    <mergeCell ref="H356:K356"/>
    <mergeCell ref="H279:L279"/>
    <mergeCell ref="B309:F309"/>
    <mergeCell ref="B305:E305"/>
    <mergeCell ref="B306:E306"/>
    <mergeCell ref="H305:K305"/>
    <mergeCell ref="B806:E806"/>
    <mergeCell ref="H806:K806"/>
    <mergeCell ref="H746:K746"/>
    <mergeCell ref="B896:E896"/>
    <mergeCell ref="H896:K896"/>
    <mergeCell ref="H716:K716"/>
    <mergeCell ref="H789:L789"/>
    <mergeCell ref="B846:E846"/>
    <mergeCell ref="H845:K845"/>
    <mergeCell ref="H846:K846"/>
    <mergeCell ref="H759:L759"/>
    <mergeCell ref="B789:F789"/>
    <mergeCell ref="B785:E785"/>
    <mergeCell ref="B786:E786"/>
    <mergeCell ref="H785:K785"/>
    <mergeCell ref="B1029:F1029"/>
    <mergeCell ref="H1056:K1056"/>
    <mergeCell ref="H1055:K1055"/>
    <mergeCell ref="H1046:K1046"/>
    <mergeCell ref="H1029:L1029"/>
    <mergeCell ref="B1056:E1056"/>
    <mergeCell ref="B1055:E1055"/>
    <mergeCell ref="B1016:E1016"/>
    <mergeCell ref="B1025:E1025"/>
    <mergeCell ref="B1026:E1026"/>
    <mergeCell ref="H1016:K1016"/>
    <mergeCell ref="H1025:K1025"/>
    <mergeCell ref="H1026:K1026"/>
    <mergeCell ref="B1046:E1046"/>
    <mergeCell ref="H969:L969"/>
    <mergeCell ref="H986:K986"/>
    <mergeCell ref="B999:F999"/>
    <mergeCell ref="B815:E815"/>
    <mergeCell ref="B816:E816"/>
    <mergeCell ref="H815:K815"/>
    <mergeCell ref="H816:K816"/>
    <mergeCell ref="B845:E845"/>
    <mergeCell ref="B909:F909"/>
    <mergeCell ref="B905:E905"/>
    <mergeCell ref="B819:F819"/>
    <mergeCell ref="H819:L819"/>
    <mergeCell ref="B935:E935"/>
    <mergeCell ref="B936:E936"/>
    <mergeCell ref="H935:K935"/>
    <mergeCell ref="H936:K936"/>
    <mergeCell ref="B965:E965"/>
    <mergeCell ref="H995:K995"/>
    <mergeCell ref="H996:K996"/>
    <mergeCell ref="H999:L999"/>
    <mergeCell ref="B969:F969"/>
    <mergeCell ref="B986:E986"/>
    <mergeCell ref="B995:E995"/>
    <mergeCell ref="B996:E996"/>
    <mergeCell ref="H786:K786"/>
    <mergeCell ref="B776:E776"/>
    <mergeCell ref="H776:K776"/>
    <mergeCell ref="H849:L849"/>
    <mergeCell ref="B879:F879"/>
    <mergeCell ref="B875:E875"/>
    <mergeCell ref="B876:E876"/>
    <mergeCell ref="H875:K875"/>
    <mergeCell ref="H876:K876"/>
    <mergeCell ref="B656:E656"/>
    <mergeCell ref="H656:K656"/>
    <mergeCell ref="H699:L699"/>
    <mergeCell ref="H756:K756"/>
    <mergeCell ref="B746:E746"/>
    <mergeCell ref="B699:F699"/>
    <mergeCell ref="B695:E695"/>
    <mergeCell ref="B696:E696"/>
    <mergeCell ref="H695:K695"/>
    <mergeCell ref="H696:K696"/>
    <mergeCell ref="B686:E686"/>
    <mergeCell ref="H686:K686"/>
    <mergeCell ref="H729:L729"/>
    <mergeCell ref="B729:F729"/>
    <mergeCell ref="B725:E725"/>
    <mergeCell ref="B726:E726"/>
    <mergeCell ref="H725:K725"/>
    <mergeCell ref="H726:K726"/>
    <mergeCell ref="B716:E716"/>
    <mergeCell ref="B546:E546"/>
    <mergeCell ref="H545:K545"/>
    <mergeCell ref="H546:K546"/>
    <mergeCell ref="B536:E536"/>
    <mergeCell ref="H536:K536"/>
    <mergeCell ref="B579:F579"/>
    <mergeCell ref="H579:L579"/>
    <mergeCell ref="B605:E605"/>
    <mergeCell ref="B606:E606"/>
    <mergeCell ref="H605:K605"/>
    <mergeCell ref="H606:K606"/>
    <mergeCell ref="B596:E596"/>
    <mergeCell ref="H596:K596"/>
    <mergeCell ref="H549:L549"/>
    <mergeCell ref="B575:E575"/>
    <mergeCell ref="B576:E576"/>
    <mergeCell ref="H575:K575"/>
    <mergeCell ref="H576:K576"/>
    <mergeCell ref="B566:E566"/>
    <mergeCell ref="H566:K566"/>
    <mergeCell ref="B549:F549"/>
    <mergeCell ref="B459:F459"/>
    <mergeCell ref="B455:E455"/>
    <mergeCell ref="B456:E456"/>
    <mergeCell ref="H455:K455"/>
    <mergeCell ref="H456:K456"/>
    <mergeCell ref="B429:F429"/>
    <mergeCell ref="B425:E425"/>
    <mergeCell ref="B426:E426"/>
    <mergeCell ref="H425:K425"/>
    <mergeCell ref="H426:K426"/>
    <mergeCell ref="H309:L309"/>
    <mergeCell ref="B339:F339"/>
    <mergeCell ref="H339:L339"/>
    <mergeCell ref="B335:E335"/>
    <mergeCell ref="B336:E336"/>
    <mergeCell ref="H335:K335"/>
    <mergeCell ref="H336:K336"/>
    <mergeCell ref="B365:E365"/>
    <mergeCell ref="B366:E366"/>
    <mergeCell ref="H365:K365"/>
    <mergeCell ref="H366:K366"/>
    <mergeCell ref="B356:E356"/>
    <mergeCell ref="A1:L1"/>
    <mergeCell ref="H126:K126"/>
    <mergeCell ref="H125:K125"/>
    <mergeCell ref="B126:E126"/>
    <mergeCell ref="B125:E125"/>
    <mergeCell ref="H69:L69"/>
    <mergeCell ref="B69:F69"/>
    <mergeCell ref="H99:L99"/>
    <mergeCell ref="B326:E326"/>
    <mergeCell ref="H326:K326"/>
    <mergeCell ref="B219:F219"/>
    <mergeCell ref="H219:L219"/>
    <mergeCell ref="B189:F189"/>
    <mergeCell ref="H189:L189"/>
    <mergeCell ref="B215:E215"/>
    <mergeCell ref="B216:E216"/>
    <mergeCell ref="B185:E185"/>
    <mergeCell ref="B186:E186"/>
    <mergeCell ref="H185:K185"/>
    <mergeCell ref="H186:K186"/>
    <mergeCell ref="B129:F129"/>
    <mergeCell ref="H129:L129"/>
    <mergeCell ref="B155:E155"/>
    <mergeCell ref="B156:E156"/>
    <mergeCell ref="B386:E386"/>
    <mergeCell ref="H386:K386"/>
    <mergeCell ref="H399:L399"/>
    <mergeCell ref="B369:F369"/>
    <mergeCell ref="H369:L369"/>
    <mergeCell ref="B489:F489"/>
    <mergeCell ref="H489:L489"/>
    <mergeCell ref="B485:E485"/>
    <mergeCell ref="B486:E486"/>
    <mergeCell ref="H485:K485"/>
    <mergeCell ref="H486:K486"/>
    <mergeCell ref="B416:E416"/>
    <mergeCell ref="B399:F399"/>
    <mergeCell ref="B395:E395"/>
    <mergeCell ref="B396:E396"/>
    <mergeCell ref="H395:K395"/>
    <mergeCell ref="H396:K396"/>
    <mergeCell ref="H416:K416"/>
    <mergeCell ref="B446:E446"/>
    <mergeCell ref="H446:K446"/>
    <mergeCell ref="B476:E476"/>
    <mergeCell ref="H476:K476"/>
    <mergeCell ref="H459:L459"/>
    <mergeCell ref="H429:L429"/>
    <mergeCell ref="H639:L639"/>
    <mergeCell ref="B609:F609"/>
    <mergeCell ref="H609:L609"/>
    <mergeCell ref="B639:F639"/>
    <mergeCell ref="B635:E635"/>
    <mergeCell ref="B636:E636"/>
    <mergeCell ref="H635:K635"/>
    <mergeCell ref="H636:K636"/>
    <mergeCell ref="B626:E626"/>
    <mergeCell ref="H626:K626"/>
    <mergeCell ref="B515:E515"/>
    <mergeCell ref="B516:E516"/>
    <mergeCell ref="H515:K515"/>
    <mergeCell ref="H516:K516"/>
    <mergeCell ref="B506:E506"/>
    <mergeCell ref="H506:K506"/>
    <mergeCell ref="B519:F519"/>
    <mergeCell ref="H519:L519"/>
    <mergeCell ref="B545:E545"/>
    <mergeCell ref="H155:K155"/>
    <mergeCell ref="H156:K156"/>
    <mergeCell ref="B146:E146"/>
    <mergeCell ref="H146:K146"/>
    <mergeCell ref="H215:K215"/>
    <mergeCell ref="H216:K216"/>
    <mergeCell ref="B159:F159"/>
    <mergeCell ref="H159:L159"/>
    <mergeCell ref="B206:E206"/>
    <mergeCell ref="H206:K206"/>
    <mergeCell ref="B176:E176"/>
    <mergeCell ref="H176:K176"/>
    <mergeCell ref="B66:E66"/>
    <mergeCell ref="H56:K56"/>
    <mergeCell ref="H65:K65"/>
    <mergeCell ref="H66:K66"/>
    <mergeCell ref="B4:F4"/>
    <mergeCell ref="B26:E26"/>
    <mergeCell ref="B35:E35"/>
    <mergeCell ref="B116:E116"/>
    <mergeCell ref="B99:F99"/>
    <mergeCell ref="H95:K95"/>
    <mergeCell ref="B96:E96"/>
    <mergeCell ref="B95:E95"/>
    <mergeCell ref="H116:K116"/>
    <mergeCell ref="B86:E86"/>
    <mergeCell ref="H86:K86"/>
    <mergeCell ref="H96:K96"/>
    <mergeCell ref="B39:F39"/>
    <mergeCell ref="H39:L39"/>
    <mergeCell ref="H26:K26"/>
    <mergeCell ref="H35:K35"/>
    <mergeCell ref="H4:L4"/>
  </mergeCells>
  <pageMargins left="0.511811024" right="0.511811024" top="0.78740157499999996" bottom="0.78740157499999996" header="0.31496062000000002" footer="0.31496062000000002"/>
  <pageSetup scale="37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6">
    <tabColor theme="3"/>
    <pageSetUpPr fitToPage="1"/>
  </sheetPr>
  <dimension ref="A1:J342"/>
  <sheetViews>
    <sheetView showGridLines="0" zoomScaleNormal="100" zoomScalePageLayoutView="130" workbookViewId="0">
      <pane ySplit="3" topLeftCell="A4" activePane="bottomLeft" state="frozen"/>
      <selection pane="bottomLeft"/>
    </sheetView>
  </sheetViews>
  <sheetFormatPr defaultColWidth="8.85546875" defaultRowHeight="15" x14ac:dyDescent="0.25"/>
  <cols>
    <col min="1" max="1" width="3.42578125" style="107" bestFit="1" customWidth="1"/>
    <col min="2" max="2" width="41.7109375" style="108" bestFit="1" customWidth="1"/>
    <col min="3" max="3" width="18" style="108" bestFit="1" customWidth="1"/>
    <col min="4" max="4" width="18.42578125" style="108" bestFit="1" customWidth="1"/>
    <col min="5" max="5" width="21.42578125" style="109" bestFit="1" customWidth="1"/>
    <col min="6" max="6" width="22.85546875" style="109" bestFit="1" customWidth="1"/>
    <col min="7" max="7" width="12.28515625" style="109" bestFit="1" customWidth="1"/>
    <col min="8" max="8" width="19" style="109" bestFit="1" customWidth="1"/>
    <col min="9" max="9" width="9.7109375" style="109" bestFit="1" customWidth="1"/>
    <col min="10" max="10" width="12.28515625" style="109" bestFit="1" customWidth="1"/>
    <col min="11" max="16384" width="8.85546875" style="108"/>
  </cols>
  <sheetData>
    <row r="1" spans="1:10" ht="57" customHeight="1" x14ac:dyDescent="0.25">
      <c r="B1" s="335" t="s">
        <v>91</v>
      </c>
      <c r="C1" s="335"/>
      <c r="D1" s="335"/>
      <c r="E1" s="335"/>
      <c r="F1" s="335"/>
      <c r="G1" s="335"/>
      <c r="H1" s="335"/>
      <c r="I1" s="335"/>
      <c r="J1" s="335"/>
    </row>
    <row r="2" spans="1:10" ht="15.75" thickBot="1" x14ac:dyDescent="0.3"/>
    <row r="3" spans="1:10" ht="19.5" thickBot="1" x14ac:dyDescent="0.3">
      <c r="B3" s="195" t="s">
        <v>81</v>
      </c>
      <c r="C3" s="184" t="s">
        <v>85</v>
      </c>
      <c r="D3" s="196" t="s">
        <v>86</v>
      </c>
      <c r="E3" s="196" t="s">
        <v>84</v>
      </c>
      <c r="F3" s="184" t="s">
        <v>161</v>
      </c>
      <c r="G3" s="197" t="s">
        <v>52</v>
      </c>
      <c r="H3" s="184" t="s">
        <v>87</v>
      </c>
      <c r="I3" s="197" t="s">
        <v>90</v>
      </c>
      <c r="J3" s="197" t="s">
        <v>52</v>
      </c>
    </row>
    <row r="4" spans="1:10" ht="17.100000000000001" customHeight="1" x14ac:dyDescent="0.25">
      <c r="A4" s="107">
        <v>11</v>
      </c>
      <c r="B4" s="110" t="str">
        <f>VLOOKUP(A4,SERVIÇOS!A$1:L$1227,2,FALSE)</f>
        <v>LIMPEZA DE PELE</v>
      </c>
      <c r="C4" s="185">
        <f>SERVIÇOS!F26</f>
        <v>16.927</v>
      </c>
      <c r="D4" s="203">
        <f>SERVIÇOS!F35</f>
        <v>0</v>
      </c>
      <c r="E4" s="186">
        <f t="shared" ref="E4:E48" si="0">C4+D4</f>
        <v>16.927</v>
      </c>
      <c r="F4" s="191">
        <f>IF(E4=0,"",(E4*100)/(100-((G4/100)*10000)))</f>
        <v>67.707999999999998</v>
      </c>
      <c r="G4" s="187">
        <v>0.75</v>
      </c>
      <c r="H4" s="191">
        <v>120</v>
      </c>
      <c r="I4" s="188">
        <f t="shared" ref="I4:I21" si="1">IF(H4="","",H4-E4)</f>
        <v>103.07300000000001</v>
      </c>
      <c r="J4" s="189">
        <f t="shared" ref="J4:J21" si="2">IF(H4="","",I4/H4)</f>
        <v>0.85894166666666671</v>
      </c>
    </row>
    <row r="5" spans="1:10" ht="17.100000000000001" customHeight="1" x14ac:dyDescent="0.25">
      <c r="A5" s="107">
        <v>11</v>
      </c>
      <c r="B5" s="110" t="str">
        <f>VLOOKUP(A5,SERVIÇOS!A$1:L$1227,8,FALSE)</f>
        <v xml:space="preserve">CRIOLIPOLISE DE PLACAS </v>
      </c>
      <c r="C5" s="185">
        <f>SERVIÇOS!L26</f>
        <v>45.242788947368425</v>
      </c>
      <c r="D5" s="203">
        <f>SERVIÇOS!L35</f>
        <v>0</v>
      </c>
      <c r="E5" s="186">
        <f t="shared" si="0"/>
        <v>45.242788947368425</v>
      </c>
      <c r="F5" s="191">
        <f t="shared" ref="F5:F68" si="3">IF(E5=0,"",(E5*100)/(100-((G5/100)*10000)))</f>
        <v>180.9711557894737</v>
      </c>
      <c r="G5" s="187">
        <v>0.75</v>
      </c>
      <c r="H5" s="191">
        <v>80</v>
      </c>
      <c r="I5" s="188">
        <f t="shared" si="1"/>
        <v>34.757211052631575</v>
      </c>
      <c r="J5" s="189">
        <f t="shared" si="2"/>
        <v>0.43446513815789467</v>
      </c>
    </row>
    <row r="6" spans="1:10" ht="17.100000000000001" customHeight="1" x14ac:dyDescent="0.25">
      <c r="A6" s="107">
        <v>12</v>
      </c>
      <c r="B6" s="110" t="str">
        <f>VLOOKUP(A6,SERVIÇOS!A$1:L$1227,2,FALSE)</f>
        <v xml:space="preserve">DETOX INFRA- RED </v>
      </c>
      <c r="C6" s="185">
        <f>SERVIÇOS!F56</f>
        <v>4.9029973684210519</v>
      </c>
      <c r="D6" s="203">
        <f>SERVIÇOS!F65</f>
        <v>0</v>
      </c>
      <c r="E6" s="186">
        <f t="shared" si="0"/>
        <v>4.9029973684210519</v>
      </c>
      <c r="F6" s="191">
        <f t="shared" si="3"/>
        <v>19.611989473684208</v>
      </c>
      <c r="G6" s="187">
        <v>0.75</v>
      </c>
      <c r="H6" s="191">
        <v>80</v>
      </c>
      <c r="I6" s="188">
        <f t="shared" si="1"/>
        <v>75.097002631578945</v>
      </c>
      <c r="J6" s="189">
        <f t="shared" si="2"/>
        <v>0.93871253289473677</v>
      </c>
    </row>
    <row r="7" spans="1:10" ht="17.100000000000001" customHeight="1" x14ac:dyDescent="0.25">
      <c r="A7" s="107">
        <v>12</v>
      </c>
      <c r="B7" s="110" t="str">
        <f>VLOOKUP(A7,SERVIÇOS!A$1:L$1227,8,FALSE)</f>
        <v xml:space="preserve">POWER MODELADORA </v>
      </c>
      <c r="C7" s="185">
        <f>SERVIÇOS!L56</f>
        <v>5.0062189473684215</v>
      </c>
      <c r="D7" s="190">
        <f>SERVIÇOS!L65</f>
        <v>0</v>
      </c>
      <c r="E7" s="186">
        <f t="shared" si="0"/>
        <v>5.0062189473684215</v>
      </c>
      <c r="F7" s="191">
        <f t="shared" si="3"/>
        <v>20.024875789473686</v>
      </c>
      <c r="G7" s="187">
        <v>0.75</v>
      </c>
      <c r="H7" s="191">
        <v>50</v>
      </c>
      <c r="I7" s="188">
        <f t="shared" si="1"/>
        <v>44.993781052631576</v>
      </c>
      <c r="J7" s="189">
        <f t="shared" si="2"/>
        <v>0.89987562105263152</v>
      </c>
    </row>
    <row r="8" spans="1:10" ht="17.100000000000001" customHeight="1" x14ac:dyDescent="0.25">
      <c r="A8" s="107">
        <v>13</v>
      </c>
      <c r="B8" s="110" t="str">
        <f>VLOOKUP(A8,SERVIÇOS!A$1:L$1227,2,FALSE)</f>
        <v xml:space="preserve">MASSAGEM RELAXANTE </v>
      </c>
      <c r="C8" s="185">
        <f>SERVIÇOS!F86</f>
        <v>2.1748684210526315</v>
      </c>
      <c r="D8" s="190">
        <f>SERVIÇOS!F95</f>
        <v>0</v>
      </c>
      <c r="E8" s="186">
        <f t="shared" si="0"/>
        <v>2.1748684210526315</v>
      </c>
      <c r="F8" s="191">
        <f t="shared" si="3"/>
        <v>8.6994736842105258</v>
      </c>
      <c r="G8" s="187">
        <v>0.75</v>
      </c>
      <c r="H8" s="191">
        <v>100</v>
      </c>
      <c r="I8" s="188">
        <f t="shared" si="1"/>
        <v>97.825131578947364</v>
      </c>
      <c r="J8" s="189">
        <f t="shared" si="2"/>
        <v>0.97825131578947366</v>
      </c>
    </row>
    <row r="9" spans="1:10" ht="17.100000000000001" customHeight="1" x14ac:dyDescent="0.25">
      <c r="A9" s="107">
        <v>13</v>
      </c>
      <c r="B9" s="110" t="str">
        <f>VLOOKUP(A9,SERVIÇOS!A$1:L$1227,8,FALSE)</f>
        <v xml:space="preserve">DRENAGEM LINFÁTICA MANUAL </v>
      </c>
      <c r="C9" s="185">
        <f>SERVIÇOS!L86</f>
        <v>2.340463157894737</v>
      </c>
      <c r="D9" s="190">
        <f>SERVIÇOS!L95</f>
        <v>0</v>
      </c>
      <c r="E9" s="186">
        <f t="shared" si="0"/>
        <v>2.340463157894737</v>
      </c>
      <c r="F9" s="191">
        <f t="shared" si="3"/>
        <v>9.3618526315789481</v>
      </c>
      <c r="G9" s="187">
        <v>0.75</v>
      </c>
      <c r="H9" s="191">
        <v>100</v>
      </c>
      <c r="I9" s="188">
        <f t="shared" si="1"/>
        <v>97.659536842105268</v>
      </c>
      <c r="J9" s="189">
        <f t="shared" si="2"/>
        <v>0.97659536842105266</v>
      </c>
    </row>
    <row r="10" spans="1:10" ht="17.100000000000001" customHeight="1" x14ac:dyDescent="0.25">
      <c r="A10" s="107">
        <v>14</v>
      </c>
      <c r="B10" s="110" t="str">
        <f>VLOOKUP(A10,SERVIÇOS!A$1:L$1227,2,FALSE)</f>
        <v xml:space="preserve">ULTRAFOCCUS FACIAL </v>
      </c>
      <c r="C10" s="185">
        <f>SERVIÇOS!F116</f>
        <v>5.8398888888888898</v>
      </c>
      <c r="D10" s="190">
        <f>SERVIÇOS!F125</f>
        <v>0.61805555555555547</v>
      </c>
      <c r="E10" s="186">
        <f t="shared" si="0"/>
        <v>6.4579444444444452</v>
      </c>
      <c r="F10" s="191">
        <f t="shared" si="3"/>
        <v>25.831777777777781</v>
      </c>
      <c r="G10" s="187">
        <v>0.75</v>
      </c>
      <c r="H10" s="191">
        <v>100</v>
      </c>
      <c r="I10" s="188">
        <f t="shared" si="1"/>
        <v>93.54205555555555</v>
      </c>
      <c r="J10" s="189">
        <f t="shared" si="2"/>
        <v>0.93542055555555548</v>
      </c>
    </row>
    <row r="11" spans="1:10" ht="17.100000000000001" customHeight="1" x14ac:dyDescent="0.25">
      <c r="A11" s="107">
        <v>14</v>
      </c>
      <c r="B11" s="110" t="str">
        <f>VLOOKUP(A11,SERVIÇOS!A$1:L$1227,8,FALSE)</f>
        <v xml:space="preserve">ULTAFOCCUS CORPORAL </v>
      </c>
      <c r="C11" s="185">
        <f>SERVIÇOS!L116</f>
        <v>4.0027999999999997</v>
      </c>
      <c r="D11" s="190">
        <f>SERVIÇOS!L125</f>
        <v>0.61805555555555547</v>
      </c>
      <c r="E11" s="186">
        <f t="shared" si="0"/>
        <v>4.620855555555555</v>
      </c>
      <c r="F11" s="191">
        <f t="shared" si="3"/>
        <v>18.48342222222222</v>
      </c>
      <c r="G11" s="187">
        <v>0.75</v>
      </c>
      <c r="H11" s="191">
        <v>100</v>
      </c>
      <c r="I11" s="188">
        <f t="shared" si="1"/>
        <v>95.379144444444449</v>
      </c>
      <c r="J11" s="189">
        <f t="shared" si="2"/>
        <v>0.95379144444444452</v>
      </c>
    </row>
    <row r="12" spans="1:10" ht="17.100000000000001" customHeight="1" x14ac:dyDescent="0.25">
      <c r="A12" s="107">
        <v>15</v>
      </c>
      <c r="B12" s="110" t="str">
        <f>VLOOKUP(A12,SERVIÇOS!A$1:L$1227,2,FALSE)</f>
        <v xml:space="preserve">RADIOFREQUENCIA FACIAL </v>
      </c>
      <c r="C12" s="185">
        <f>SERVIÇOS!F146</f>
        <v>12.864055555555556</v>
      </c>
      <c r="D12" s="190">
        <f>SERVIÇOS!F155</f>
        <v>0</v>
      </c>
      <c r="E12" s="186">
        <f t="shared" si="0"/>
        <v>12.864055555555556</v>
      </c>
      <c r="F12" s="191">
        <f t="shared" si="3"/>
        <v>51.456222222222223</v>
      </c>
      <c r="G12" s="187">
        <v>0.75</v>
      </c>
      <c r="H12" s="191">
        <v>50</v>
      </c>
      <c r="I12" s="188">
        <f t="shared" si="1"/>
        <v>37.135944444444448</v>
      </c>
      <c r="J12" s="189">
        <f t="shared" si="2"/>
        <v>0.74271888888888893</v>
      </c>
    </row>
    <row r="13" spans="1:10" ht="17.100000000000001" customHeight="1" x14ac:dyDescent="0.25">
      <c r="A13" s="107">
        <v>15</v>
      </c>
      <c r="B13" s="110" t="str">
        <f>VLOOKUP(A13,SERVIÇOS!A$1:L$1227,8,FALSE)</f>
        <v xml:space="preserve">RADIOFREQUENCIA CORPORAL </v>
      </c>
      <c r="C13" s="185">
        <f>SERVIÇOS!L146</f>
        <v>2.6023999999999998</v>
      </c>
      <c r="D13" s="190">
        <f>SERVIÇOS!L155</f>
        <v>0</v>
      </c>
      <c r="E13" s="186">
        <f t="shared" si="0"/>
        <v>2.6023999999999998</v>
      </c>
      <c r="F13" s="191">
        <f t="shared" si="3"/>
        <v>10.409600000000001</v>
      </c>
      <c r="G13" s="187">
        <v>0.75</v>
      </c>
      <c r="H13" s="192">
        <v>120</v>
      </c>
      <c r="I13" s="188">
        <f t="shared" si="1"/>
        <v>117.3976</v>
      </c>
      <c r="J13" s="189">
        <f t="shared" si="2"/>
        <v>0.97831333333333326</v>
      </c>
    </row>
    <row r="14" spans="1:10" ht="17.100000000000001" customHeight="1" x14ac:dyDescent="0.25">
      <c r="A14" s="107">
        <v>16</v>
      </c>
      <c r="B14" s="110" t="str">
        <f>VLOOKUP(A14,SERVIÇOS!A$1:L$1227,2,FALSE)</f>
        <v xml:space="preserve">ENZIMAS EMAGRECIMENTO </v>
      </c>
      <c r="C14" s="185">
        <f>SERVIÇOS!F176</f>
        <v>24.430250000000001</v>
      </c>
      <c r="D14" s="190">
        <f>SERVIÇOS!F185</f>
        <v>0</v>
      </c>
      <c r="E14" s="186">
        <f t="shared" si="0"/>
        <v>24.430250000000001</v>
      </c>
      <c r="F14" s="191">
        <f t="shared" si="3"/>
        <v>97.721000000000004</v>
      </c>
      <c r="G14" s="187">
        <v>0.75</v>
      </c>
      <c r="H14" s="192">
        <v>230</v>
      </c>
      <c r="I14" s="188">
        <f t="shared" si="1"/>
        <v>205.56975</v>
      </c>
      <c r="J14" s="189">
        <f t="shared" si="2"/>
        <v>0.89378152173913039</v>
      </c>
    </row>
    <row r="15" spans="1:10" ht="17.100000000000001" customHeight="1" x14ac:dyDescent="0.25">
      <c r="A15" s="107">
        <v>16</v>
      </c>
      <c r="B15" s="110" t="str">
        <f>VLOOKUP(A15,SERVIÇOS!A$1:L$1227,8,FALSE)</f>
        <v>ENZIMAS CAPILAR MASC.</v>
      </c>
      <c r="C15" s="185">
        <f>SERVIÇOS!L176</f>
        <v>41.059550000000002</v>
      </c>
      <c r="D15" s="190">
        <f>SERVIÇOS!L185</f>
        <v>0</v>
      </c>
      <c r="E15" s="186">
        <f t="shared" si="0"/>
        <v>41.059550000000002</v>
      </c>
      <c r="F15" s="191">
        <f t="shared" si="3"/>
        <v>164.23820000000001</v>
      </c>
      <c r="G15" s="187">
        <v>0.75</v>
      </c>
      <c r="H15" s="192">
        <v>80</v>
      </c>
      <c r="I15" s="188">
        <f t="shared" si="1"/>
        <v>38.940449999999998</v>
      </c>
      <c r="J15" s="189">
        <f t="shared" si="2"/>
        <v>0.48675562499999997</v>
      </c>
    </row>
    <row r="16" spans="1:10" ht="17.100000000000001" customHeight="1" x14ac:dyDescent="0.25">
      <c r="A16" s="107">
        <v>17</v>
      </c>
      <c r="B16" s="110" t="str">
        <f>VLOOKUP(A16,SERVIÇOS!A$1:L$1227,2,FALSE)</f>
        <v xml:space="preserve">ENZIMAS TRATAMENTO DE PAPADA </v>
      </c>
      <c r="C16" s="185">
        <f>SERVIÇOS!F206</f>
        <v>99.182299999999998</v>
      </c>
      <c r="D16" s="190">
        <f>SERVIÇOS!F215</f>
        <v>0.28093434343434343</v>
      </c>
      <c r="E16" s="186">
        <f t="shared" si="0"/>
        <v>99.463234343434337</v>
      </c>
      <c r="F16" s="191">
        <f t="shared" si="3"/>
        <v>397.85293737373735</v>
      </c>
      <c r="G16" s="187">
        <v>0.75</v>
      </c>
      <c r="H16" s="192">
        <v>80</v>
      </c>
      <c r="I16" s="188">
        <f t="shared" si="1"/>
        <v>-19.463234343434337</v>
      </c>
      <c r="J16" s="189">
        <f t="shared" si="2"/>
        <v>-0.24329042929292921</v>
      </c>
    </row>
    <row r="17" spans="1:10" ht="17.100000000000001" customHeight="1" x14ac:dyDescent="0.25">
      <c r="A17" s="107">
        <v>17</v>
      </c>
      <c r="B17" s="110" t="str">
        <f>VLOOKUP(A17,SERVIÇOS!A$1:L$1227,8,FALSE)</f>
        <v>ENZIMA CAPILAR FEM.</v>
      </c>
      <c r="C17" s="185">
        <f>SERVIÇOS!L206</f>
        <v>37.123300000000008</v>
      </c>
      <c r="D17" s="190">
        <f>SERVIÇOS!L215</f>
        <v>0</v>
      </c>
      <c r="E17" s="186">
        <f t="shared" si="0"/>
        <v>37.123300000000008</v>
      </c>
      <c r="F17" s="191">
        <f t="shared" si="3"/>
        <v>148.49320000000003</v>
      </c>
      <c r="G17" s="187">
        <v>0.75</v>
      </c>
      <c r="H17" s="288">
        <v>130</v>
      </c>
      <c r="I17" s="188">
        <f t="shared" si="1"/>
        <v>92.8767</v>
      </c>
      <c r="J17" s="189">
        <f t="shared" si="2"/>
        <v>0.71443615384615389</v>
      </c>
    </row>
    <row r="18" spans="1:10" ht="17.100000000000001" customHeight="1" x14ac:dyDescent="0.25">
      <c r="A18" s="107">
        <v>18</v>
      </c>
      <c r="B18" s="110" t="str">
        <f>VLOOKUP(A18,SERVIÇOS!A$1:L$1227,2,FALSE)</f>
        <v>ENZIMA GL</v>
      </c>
      <c r="C18" s="185">
        <f>SERVIÇOS!F236</f>
        <v>44.9405</v>
      </c>
      <c r="D18" s="190">
        <f>SERVIÇOS!F245</f>
        <v>0</v>
      </c>
      <c r="E18" s="186">
        <f t="shared" si="0"/>
        <v>44.9405</v>
      </c>
      <c r="F18" s="191">
        <f t="shared" si="3"/>
        <v>179.762</v>
      </c>
      <c r="G18" s="187">
        <v>0.75</v>
      </c>
      <c r="H18" s="192">
        <v>70</v>
      </c>
      <c r="I18" s="188">
        <f t="shared" si="1"/>
        <v>25.0595</v>
      </c>
      <c r="J18" s="189">
        <f t="shared" si="2"/>
        <v>0.35799285714285717</v>
      </c>
    </row>
    <row r="19" spans="1:10" ht="17.100000000000001" customHeight="1" x14ac:dyDescent="0.25">
      <c r="A19" s="107">
        <v>18</v>
      </c>
      <c r="B19" s="110" t="str">
        <f>VLOOKUP(A19,SERVIÇOS!A$1:L$1227,8,FALSE)</f>
        <v>REJUVENESCIMENTO INTIMO</v>
      </c>
      <c r="C19" s="185">
        <f>SERVIÇOS!L236</f>
        <v>9.4733333333333327</v>
      </c>
      <c r="D19" s="190">
        <f>SERVIÇOS!L245</f>
        <v>2.2009154040404037E-2</v>
      </c>
      <c r="E19" s="186">
        <f t="shared" si="0"/>
        <v>9.4953424873737369</v>
      </c>
      <c r="F19" s="191">
        <f t="shared" si="3"/>
        <v>37.981369949494947</v>
      </c>
      <c r="G19" s="187">
        <v>0.75</v>
      </c>
      <c r="H19" s="192">
        <v>40</v>
      </c>
      <c r="I19" s="188">
        <f t="shared" si="1"/>
        <v>30.504657512626263</v>
      </c>
      <c r="J19" s="189">
        <f t="shared" si="2"/>
        <v>0.76261643781565658</v>
      </c>
    </row>
    <row r="20" spans="1:10" ht="17.100000000000001" customHeight="1" x14ac:dyDescent="0.25">
      <c r="A20" s="107">
        <v>19</v>
      </c>
      <c r="B20" s="110" t="str">
        <f>VLOOKUP(A20,SERVIÇOS!A$1:L$1227,2,FALSE)</f>
        <v>STRIORT</v>
      </c>
      <c r="C20" s="185">
        <f>SERVIÇOS!F266</f>
        <v>9.5969999999999995</v>
      </c>
      <c r="D20" s="190">
        <f>SERVIÇOS!F275</f>
        <v>9.9273989898989889E-2</v>
      </c>
      <c r="E20" s="186">
        <f t="shared" si="0"/>
        <v>9.6962739898989891</v>
      </c>
      <c r="F20" s="191">
        <f t="shared" si="3"/>
        <v>38.785095959595957</v>
      </c>
      <c r="G20" s="187">
        <v>0.75</v>
      </c>
      <c r="H20" s="192">
        <v>80</v>
      </c>
      <c r="I20" s="188">
        <f t="shared" si="1"/>
        <v>70.303726010101016</v>
      </c>
      <c r="J20" s="189">
        <f t="shared" si="2"/>
        <v>0.87879657512626275</v>
      </c>
    </row>
    <row r="21" spans="1:10" ht="17.100000000000001" customHeight="1" x14ac:dyDescent="0.25">
      <c r="A21" s="107">
        <v>19</v>
      </c>
      <c r="B21" s="110" t="str">
        <f>VLOOKUP(A21,SERVIÇOS!A$1:L$1227,8,FALSE)</f>
        <v>CAVICELL</v>
      </c>
      <c r="C21" s="185">
        <f>SERVIÇOS!L266</f>
        <v>2.6609500000000001</v>
      </c>
      <c r="D21" s="190">
        <f>SERVIÇOS!L275</f>
        <v>7.6546717171717168E-2</v>
      </c>
      <c r="E21" s="186">
        <f t="shared" si="0"/>
        <v>2.7374967171717173</v>
      </c>
      <c r="F21" s="191">
        <f t="shared" si="3"/>
        <v>10.949986868686869</v>
      </c>
      <c r="G21" s="187">
        <v>0.75</v>
      </c>
      <c r="H21" s="192">
        <v>100</v>
      </c>
      <c r="I21" s="188">
        <f t="shared" si="1"/>
        <v>97.262503282828277</v>
      </c>
      <c r="J21" s="189">
        <f t="shared" si="2"/>
        <v>0.97262503282828272</v>
      </c>
    </row>
    <row r="22" spans="1:10" ht="17.100000000000001" customHeight="1" x14ac:dyDescent="0.25">
      <c r="A22" s="107">
        <v>20</v>
      </c>
      <c r="B22" s="110" t="str">
        <f>VLOOKUP(A22,SERVIÇOS!A$1:L$1227,2,FALSE)</f>
        <v>ELETROCAUTERIO</v>
      </c>
      <c r="C22" s="185">
        <f>SERVIÇOS!F296</f>
        <v>60.112379824561394</v>
      </c>
      <c r="D22" s="190">
        <f>SERVIÇOS!F305</f>
        <v>0.21070075757575757</v>
      </c>
      <c r="E22" s="186">
        <f t="shared" si="0"/>
        <v>60.323080582137152</v>
      </c>
      <c r="F22" s="191">
        <f t="shared" si="3"/>
        <v>241.29232232854861</v>
      </c>
      <c r="G22" s="187">
        <v>0.75</v>
      </c>
      <c r="H22" s="192">
        <v>150</v>
      </c>
      <c r="I22" s="188">
        <f t="shared" ref="I22:I53" si="4">IF(H22="","",H22-E22)</f>
        <v>89.676919417862848</v>
      </c>
      <c r="J22" s="189">
        <f t="shared" ref="J22:J53" si="5">IF(H22="","",I22/H22)</f>
        <v>0.597846129452419</v>
      </c>
    </row>
    <row r="23" spans="1:10" ht="17.100000000000001" customHeight="1" x14ac:dyDescent="0.25">
      <c r="A23" s="107">
        <v>20</v>
      </c>
      <c r="B23" s="110" t="str">
        <f>VLOOKUP(A23,SERVIÇOS!A$1:L$1227,8,FALSE)</f>
        <v xml:space="preserve">PEELING DE DIAMANTE </v>
      </c>
      <c r="C23" s="185">
        <f>SERVIÇOS!L296</f>
        <v>11.739833333333333</v>
      </c>
      <c r="D23" s="190">
        <f>SERVIÇOS!L305</f>
        <v>0.14891098484848483</v>
      </c>
      <c r="E23" s="186">
        <f t="shared" si="0"/>
        <v>11.888744318181818</v>
      </c>
      <c r="F23" s="191">
        <f t="shared" si="3"/>
        <v>47.554977272727271</v>
      </c>
      <c r="G23" s="187">
        <v>0.75</v>
      </c>
      <c r="H23" s="192">
        <v>150</v>
      </c>
      <c r="I23" s="188">
        <f t="shared" si="4"/>
        <v>138.11125568181819</v>
      </c>
      <c r="J23" s="189">
        <f t="shared" si="5"/>
        <v>0.92074170454545456</v>
      </c>
    </row>
    <row r="24" spans="1:10" ht="17.100000000000001" customHeight="1" x14ac:dyDescent="0.25">
      <c r="A24" s="107">
        <v>21</v>
      </c>
      <c r="B24" s="110" t="str">
        <f>VLOOKUP(A24,SERVIÇOS!A$1:L$1227,2,FALSE)</f>
        <v xml:space="preserve">CRIOFREQUENCIA FACIAL </v>
      </c>
      <c r="C24" s="185">
        <f>SERVIÇOS!F326</f>
        <v>4.0720000000000001</v>
      </c>
      <c r="D24" s="190">
        <f>SERVIÇOS!F335</f>
        <v>0.81755050505050508</v>
      </c>
      <c r="E24" s="186">
        <f t="shared" si="0"/>
        <v>4.8895505050505053</v>
      </c>
      <c r="F24" s="191">
        <f t="shared" si="3"/>
        <v>19.558202020202021</v>
      </c>
      <c r="G24" s="187">
        <v>0.75</v>
      </c>
      <c r="H24" s="192">
        <v>120</v>
      </c>
      <c r="I24" s="188">
        <f t="shared" si="4"/>
        <v>115.11044949494949</v>
      </c>
      <c r="J24" s="189">
        <f t="shared" si="5"/>
        <v>0.95925374579124578</v>
      </c>
    </row>
    <row r="25" spans="1:10" ht="17.100000000000001" customHeight="1" x14ac:dyDescent="0.25">
      <c r="A25" s="107">
        <v>21</v>
      </c>
      <c r="B25" s="110" t="str">
        <f>VLOOKUP(A25,SERVIÇOS!A$1:L$1227,8,FALSE)</f>
        <v xml:space="preserve">CRIOFREQUENCIA CORPORAL </v>
      </c>
      <c r="C25" s="185">
        <f>SERVIÇOS!L326</f>
        <v>8.1890000000000001</v>
      </c>
      <c r="D25" s="190">
        <f>SERVIÇOS!L335</f>
        <v>0.81755050505050508</v>
      </c>
      <c r="E25" s="186">
        <f t="shared" si="0"/>
        <v>9.0065505050505053</v>
      </c>
      <c r="F25" s="191">
        <f t="shared" si="3"/>
        <v>36.026202020202021</v>
      </c>
      <c r="G25" s="187">
        <v>0.75</v>
      </c>
      <c r="H25" s="192">
        <v>120</v>
      </c>
      <c r="I25" s="188">
        <f t="shared" si="4"/>
        <v>110.99344949494949</v>
      </c>
      <c r="J25" s="189">
        <f t="shared" si="5"/>
        <v>0.9249454124579124</v>
      </c>
    </row>
    <row r="26" spans="1:10" ht="17.100000000000001" hidden="1" customHeight="1" x14ac:dyDescent="0.25">
      <c r="A26" s="107">
        <v>22</v>
      </c>
      <c r="B26" s="110" t="str">
        <f>VLOOKUP(A26,SERVIÇOS!A$1:L$1227,2,FALSE)</f>
        <v xml:space="preserve">TERAPIA COMBINADA </v>
      </c>
      <c r="C26" s="185">
        <f>SERVIÇOS!F356</f>
        <v>9.7346631578947367</v>
      </c>
      <c r="D26" s="190">
        <f>SERVIÇOS!F365</f>
        <v>0</v>
      </c>
      <c r="E26" s="186">
        <f t="shared" si="0"/>
        <v>9.7346631578947367</v>
      </c>
      <c r="F26" s="191">
        <f t="shared" si="3"/>
        <v>38.938652631578947</v>
      </c>
      <c r="G26" s="187">
        <v>0.75</v>
      </c>
      <c r="H26" s="192"/>
      <c r="I26" s="188" t="str">
        <f t="shared" si="4"/>
        <v/>
      </c>
      <c r="J26" s="189" t="str">
        <f t="shared" si="5"/>
        <v/>
      </c>
    </row>
    <row r="27" spans="1:10" ht="17.100000000000001" hidden="1" customHeight="1" x14ac:dyDescent="0.25">
      <c r="A27" s="107">
        <v>22</v>
      </c>
      <c r="B27" s="110" t="str">
        <f>VLOOKUP(A27,SERVIÇOS!A$1:L$1227,8,FALSE)</f>
        <v xml:space="preserve">CARBOXITERAPIA </v>
      </c>
      <c r="C27" s="185">
        <f>SERVIÇOS!L356</f>
        <v>1.7995000000000001</v>
      </c>
      <c r="D27" s="190">
        <f>SERVIÇOS!L365</f>
        <v>0</v>
      </c>
      <c r="E27" s="186">
        <f t="shared" si="0"/>
        <v>1.7995000000000001</v>
      </c>
      <c r="F27" s="191">
        <f t="shared" si="3"/>
        <v>7.1980000000000004</v>
      </c>
      <c r="G27" s="187">
        <v>0.75</v>
      </c>
      <c r="H27" s="192"/>
      <c r="I27" s="188" t="str">
        <f t="shared" si="4"/>
        <v/>
      </c>
      <c r="J27" s="189" t="str">
        <f t="shared" si="5"/>
        <v/>
      </c>
    </row>
    <row r="28" spans="1:10" ht="17.100000000000001" hidden="1" customHeight="1" x14ac:dyDescent="0.25">
      <c r="A28" s="107">
        <v>23</v>
      </c>
      <c r="B28" s="110" t="str">
        <f>VLOOKUP(A28,SERVIÇOS!A$1:L$1227,2,FALSE)</f>
        <v xml:space="preserve">MICROAGULHAMENTO ESTRIAS </v>
      </c>
      <c r="C28" s="185">
        <f>SERVIÇOS!F386</f>
        <v>0</v>
      </c>
      <c r="D28" s="190">
        <f>SERVIÇOS!F395</f>
        <v>0</v>
      </c>
      <c r="E28" s="186">
        <f t="shared" si="0"/>
        <v>0</v>
      </c>
      <c r="F28" s="191" t="str">
        <f t="shared" si="3"/>
        <v/>
      </c>
      <c r="G28" s="187">
        <v>0.75</v>
      </c>
      <c r="H28" s="192"/>
      <c r="I28" s="188" t="str">
        <f t="shared" si="4"/>
        <v/>
      </c>
      <c r="J28" s="189" t="str">
        <f t="shared" si="5"/>
        <v/>
      </c>
    </row>
    <row r="29" spans="1:10" ht="17.100000000000001" hidden="1" customHeight="1" x14ac:dyDescent="0.25">
      <c r="A29" s="107">
        <v>23</v>
      </c>
      <c r="B29" s="110" t="str">
        <f>VLOOKUP(A29,SERVIÇOS!A$1:L$1227,8,FALSE)</f>
        <v xml:space="preserve">MICROAGULHAMENTO DRUG DELIVERY </v>
      </c>
      <c r="C29" s="185">
        <f>SERVIÇOS!L386</f>
        <v>49.946533333333335</v>
      </c>
      <c r="D29" s="190">
        <f>SERVIÇOS!L395</f>
        <v>0</v>
      </c>
      <c r="E29" s="186">
        <f t="shared" si="0"/>
        <v>49.946533333333335</v>
      </c>
      <c r="F29" s="191">
        <f t="shared" si="3"/>
        <v>199.78613333333334</v>
      </c>
      <c r="G29" s="187">
        <v>0.75</v>
      </c>
      <c r="H29" s="192"/>
      <c r="I29" s="188" t="str">
        <f t="shared" si="4"/>
        <v/>
      </c>
      <c r="J29" s="189" t="str">
        <f t="shared" si="5"/>
        <v/>
      </c>
    </row>
    <row r="30" spans="1:10" ht="17.100000000000001" hidden="1" customHeight="1" x14ac:dyDescent="0.25">
      <c r="A30" s="107">
        <v>24</v>
      </c>
      <c r="B30" s="110" t="str">
        <f>VLOOKUP(A30,SERVIÇOS!A$1:L$1227,2,FALSE)</f>
        <v xml:space="preserve">MICROAGULAMENTO CICATRIZ DE ACNE </v>
      </c>
      <c r="C30" s="185">
        <f>SERVIÇOS!F416</f>
        <v>49.946533333333335</v>
      </c>
      <c r="D30" s="190">
        <f>SERVIÇOS!F425</f>
        <v>0</v>
      </c>
      <c r="E30" s="186">
        <f t="shared" si="0"/>
        <v>49.946533333333335</v>
      </c>
      <c r="F30" s="191">
        <f t="shared" si="3"/>
        <v>199.78613333333334</v>
      </c>
      <c r="G30" s="187">
        <v>0.75</v>
      </c>
      <c r="H30" s="192"/>
      <c r="I30" s="188" t="str">
        <f t="shared" si="4"/>
        <v/>
      </c>
      <c r="J30" s="189" t="str">
        <f t="shared" si="5"/>
        <v/>
      </c>
    </row>
    <row r="31" spans="1:10" ht="17.100000000000001" hidden="1" customHeight="1" x14ac:dyDescent="0.25">
      <c r="A31" s="107">
        <v>24</v>
      </c>
      <c r="B31" s="110" t="str">
        <f>VLOOKUP(A31,SERVIÇOS!A$1:L$1227,8,FALSE)</f>
        <v xml:space="preserve">MICROAGULHAMENTO REJUVENESCIMENTO </v>
      </c>
      <c r="C31" s="185">
        <f>SERVIÇOS!L416</f>
        <v>49.789033333333336</v>
      </c>
      <c r="D31" s="190">
        <f>SERVIÇOS!L425</f>
        <v>0</v>
      </c>
      <c r="E31" s="186">
        <f t="shared" si="0"/>
        <v>49.789033333333336</v>
      </c>
      <c r="F31" s="191">
        <f t="shared" si="3"/>
        <v>199.15613333333334</v>
      </c>
      <c r="G31" s="187">
        <v>0.75</v>
      </c>
      <c r="H31" s="192"/>
      <c r="I31" s="188" t="str">
        <f t="shared" si="4"/>
        <v/>
      </c>
      <c r="J31" s="189" t="str">
        <f t="shared" si="5"/>
        <v/>
      </c>
    </row>
    <row r="32" spans="1:10" ht="17.100000000000001" hidden="1" customHeight="1" x14ac:dyDescent="0.25">
      <c r="A32" s="107">
        <v>25</v>
      </c>
      <c r="B32" s="110" t="str">
        <f>VLOOKUP(A32,SERVIÇOS!A$1:L$1227,2,FALSE)</f>
        <v>DEPILAÇÃO A LASER - SOPRANO PLATINUM</v>
      </c>
      <c r="C32" s="185">
        <f>SERVIÇOS!F446</f>
        <v>19.635682539682541</v>
      </c>
      <c r="D32" s="190">
        <f>SERVIÇOS!F455</f>
        <v>0</v>
      </c>
      <c r="E32" s="186">
        <f t="shared" si="0"/>
        <v>19.635682539682541</v>
      </c>
      <c r="F32" s="191">
        <f t="shared" si="3"/>
        <v>78.542730158730166</v>
      </c>
      <c r="G32" s="187">
        <v>0.75</v>
      </c>
      <c r="H32" s="192"/>
      <c r="I32" s="188" t="str">
        <f t="shared" si="4"/>
        <v/>
      </c>
      <c r="J32" s="189" t="str">
        <f t="shared" si="5"/>
        <v/>
      </c>
    </row>
    <row r="33" spans="1:10" ht="17.100000000000001" hidden="1" customHeight="1" x14ac:dyDescent="0.25">
      <c r="A33" s="107">
        <v>25</v>
      </c>
      <c r="B33" s="110" t="str">
        <f>VLOOKUP(A33,SERVIÇOS!A$1:L$1227,8,FALSE)</f>
        <v xml:space="preserve">CORRENTE RUSSA </v>
      </c>
      <c r="C33" s="185">
        <f>SERVIÇOS!L446</f>
        <v>2.7413999999999996</v>
      </c>
      <c r="D33" s="190">
        <f>SERVIÇOS!L455</f>
        <v>0</v>
      </c>
      <c r="E33" s="186">
        <f t="shared" si="0"/>
        <v>2.7413999999999996</v>
      </c>
      <c r="F33" s="191">
        <f t="shared" si="3"/>
        <v>10.9656</v>
      </c>
      <c r="G33" s="187">
        <v>0.75</v>
      </c>
      <c r="H33" s="192"/>
      <c r="I33" s="188" t="str">
        <f t="shared" si="4"/>
        <v/>
      </c>
      <c r="J33" s="189" t="str">
        <f t="shared" si="5"/>
        <v/>
      </c>
    </row>
    <row r="34" spans="1:10" ht="17.100000000000001" hidden="1" customHeight="1" x14ac:dyDescent="0.25">
      <c r="A34" s="107">
        <v>26</v>
      </c>
      <c r="B34" s="110" t="str">
        <f>VLOOKUP(A34,SERVIÇOS!A$1:L$1227,2,FALSE)</f>
        <v xml:space="preserve">VULCAN ICE MAX PREMIUM ESSENCE </v>
      </c>
      <c r="C34" s="185">
        <f>SERVIÇOS!F476</f>
        <v>42.361499999999999</v>
      </c>
      <c r="D34" s="190">
        <f>SERVIÇOS!F485</f>
        <v>0</v>
      </c>
      <c r="E34" s="186">
        <f t="shared" si="0"/>
        <v>42.361499999999999</v>
      </c>
      <c r="F34" s="191">
        <f t="shared" si="3"/>
        <v>169.446</v>
      </c>
      <c r="G34" s="187">
        <v>0.75</v>
      </c>
      <c r="H34" s="192"/>
      <c r="I34" s="188" t="str">
        <f t="shared" si="4"/>
        <v/>
      </c>
      <c r="J34" s="189" t="str">
        <f t="shared" si="5"/>
        <v/>
      </c>
    </row>
    <row r="35" spans="1:10" ht="17.100000000000001" hidden="1" customHeight="1" x14ac:dyDescent="0.25">
      <c r="A35" s="107">
        <v>26</v>
      </c>
      <c r="B35" s="110" t="str">
        <f>VLOOKUP(A35,SERVIÇOS!A$1:L$1227,8,FALSE)</f>
        <v>VULCAN ICE MAX PREMIUM</v>
      </c>
      <c r="C35" s="185">
        <f>SERVIÇOS!L476</f>
        <v>85.094499999999996</v>
      </c>
      <c r="D35" s="190">
        <f>SERVIÇOS!L485</f>
        <v>0</v>
      </c>
      <c r="E35" s="186">
        <f t="shared" si="0"/>
        <v>85.094499999999996</v>
      </c>
      <c r="F35" s="191">
        <f t="shared" si="3"/>
        <v>340.37799999999993</v>
      </c>
      <c r="G35" s="187">
        <v>0.75</v>
      </c>
      <c r="H35" s="192"/>
      <c r="I35" s="188" t="str">
        <f t="shared" si="4"/>
        <v/>
      </c>
      <c r="J35" s="189" t="str">
        <f t="shared" si="5"/>
        <v/>
      </c>
    </row>
    <row r="36" spans="1:10" ht="17.100000000000001" hidden="1" customHeight="1" x14ac:dyDescent="0.25">
      <c r="A36" s="107">
        <v>27</v>
      </c>
      <c r="B36" s="110" t="str">
        <f>VLOOKUP(A36,SERVIÇOS!A$1:L$1227,2,FALSE)</f>
        <v>EFEITO PELE NOVA BIOAGE - VIT. C</v>
      </c>
      <c r="C36" s="185">
        <f>SERVIÇOS!F506</f>
        <v>25.707000000000001</v>
      </c>
      <c r="D36" s="190">
        <f>SERVIÇOS!F515</f>
        <v>0</v>
      </c>
      <c r="E36" s="186">
        <f t="shared" si="0"/>
        <v>25.707000000000001</v>
      </c>
      <c r="F36" s="191">
        <f t="shared" si="3"/>
        <v>102.82800000000002</v>
      </c>
      <c r="G36" s="187">
        <v>0.75</v>
      </c>
      <c r="H36" s="192"/>
      <c r="I36" s="188" t="str">
        <f t="shared" si="4"/>
        <v/>
      </c>
      <c r="J36" s="189" t="str">
        <f t="shared" si="5"/>
        <v/>
      </c>
    </row>
    <row r="37" spans="1:10" ht="17.100000000000001" hidden="1" customHeight="1" x14ac:dyDescent="0.25">
      <c r="A37" s="107">
        <v>27</v>
      </c>
      <c r="B37" s="110" t="str">
        <f>VLOOKUP(A37,SERVIÇOS!A$1:L$1227,8,FALSE)</f>
        <v xml:space="preserve">ACNE SOLUTION BIOAGE </v>
      </c>
      <c r="C37" s="185">
        <f>SERVIÇOS!L506</f>
        <v>19.21381507936508</v>
      </c>
      <c r="D37" s="190">
        <f>SERVIÇOS!L515</f>
        <v>0</v>
      </c>
      <c r="E37" s="186">
        <f t="shared" si="0"/>
        <v>19.21381507936508</v>
      </c>
      <c r="F37" s="191">
        <f t="shared" si="3"/>
        <v>76.855260317460321</v>
      </c>
      <c r="G37" s="187">
        <v>0.75</v>
      </c>
      <c r="H37" s="192"/>
      <c r="I37" s="188" t="str">
        <f t="shared" si="4"/>
        <v/>
      </c>
      <c r="J37" s="189" t="str">
        <f t="shared" si="5"/>
        <v/>
      </c>
    </row>
    <row r="38" spans="1:10" ht="17.100000000000001" hidden="1" customHeight="1" x14ac:dyDescent="0.25">
      <c r="A38" s="107">
        <v>28</v>
      </c>
      <c r="B38" s="110" t="str">
        <f>VLOOKUP(A38,SERVIÇOS!A$1:L$1227,2,FALSE)</f>
        <v xml:space="preserve">ACNE SPEC - COSMOBEAUTY </v>
      </c>
      <c r="C38" s="185">
        <f>SERVIÇOS!F536</f>
        <v>89.195000000000007</v>
      </c>
      <c r="D38" s="190">
        <f>SERVIÇOS!F545</f>
        <v>0</v>
      </c>
      <c r="E38" s="186">
        <f t="shared" si="0"/>
        <v>89.195000000000007</v>
      </c>
      <c r="F38" s="191">
        <f t="shared" si="3"/>
        <v>356.78</v>
      </c>
      <c r="G38" s="187">
        <v>0.75</v>
      </c>
      <c r="H38" s="192"/>
      <c r="I38" s="188" t="str">
        <f t="shared" si="4"/>
        <v/>
      </c>
      <c r="J38" s="189" t="str">
        <f t="shared" si="5"/>
        <v/>
      </c>
    </row>
    <row r="39" spans="1:10" ht="17.100000000000001" hidden="1" customHeight="1" x14ac:dyDescent="0.25">
      <c r="A39" s="107">
        <v>28</v>
      </c>
      <c r="B39" s="110" t="str">
        <f>VLOOKUP(A39,SERVIÇOS!A$1:L$1227,8,FALSE)</f>
        <v xml:space="preserve">PÉROLAS ORIENTAIS - COSMOBEAUTY </v>
      </c>
      <c r="C39" s="185">
        <f>SERVIÇOS!L536</f>
        <v>32.222333333333339</v>
      </c>
      <c r="D39" s="190">
        <f>SERVIÇOS!L545</f>
        <v>0</v>
      </c>
      <c r="E39" s="186">
        <f t="shared" si="0"/>
        <v>32.222333333333339</v>
      </c>
      <c r="F39" s="191">
        <f t="shared" si="3"/>
        <v>128.88933333333335</v>
      </c>
      <c r="G39" s="187">
        <v>0.75</v>
      </c>
      <c r="H39" s="192"/>
      <c r="I39" s="188" t="str">
        <f t="shared" si="4"/>
        <v/>
      </c>
      <c r="J39" s="189" t="str">
        <f t="shared" si="5"/>
        <v/>
      </c>
    </row>
    <row r="40" spans="1:10" ht="17.100000000000001" hidden="1" customHeight="1" x14ac:dyDescent="0.25">
      <c r="A40" s="107">
        <v>29</v>
      </c>
      <c r="B40" s="110" t="str">
        <f>VLOOKUP(A40,SERVIÇOS!A$1:L$1227,2,FALSE)</f>
        <v xml:space="preserve">PERFECT PEEL - BIOAGE </v>
      </c>
      <c r="C40" s="185">
        <f>SERVIÇOS!F566</f>
        <v>23.626333333333339</v>
      </c>
      <c r="D40" s="190">
        <f>SERVIÇOS!F575</f>
        <v>0</v>
      </c>
      <c r="E40" s="186">
        <f t="shared" si="0"/>
        <v>23.626333333333339</v>
      </c>
      <c r="F40" s="191">
        <f t="shared" si="3"/>
        <v>94.50533333333334</v>
      </c>
      <c r="G40" s="187">
        <v>0.75</v>
      </c>
      <c r="H40" s="192"/>
      <c r="I40" s="188" t="str">
        <f t="shared" si="4"/>
        <v/>
      </c>
      <c r="J40" s="189" t="str">
        <f t="shared" si="5"/>
        <v/>
      </c>
    </row>
    <row r="41" spans="1:10" ht="17.100000000000001" hidden="1" customHeight="1" x14ac:dyDescent="0.25">
      <c r="A41" s="107">
        <v>29</v>
      </c>
      <c r="B41" s="110" t="str">
        <f>VLOOKUP(A41,SERVIÇOS!A$1:L$1227,8,FALSE)</f>
        <v xml:space="preserve">COLOR BIO-MASK COLLECTION  - BIOAGE </v>
      </c>
      <c r="C41" s="185">
        <f>SERVIÇOS!L566</f>
        <v>38.251154471544716</v>
      </c>
      <c r="D41" s="190">
        <f>SERVIÇOS!L575</f>
        <v>0</v>
      </c>
      <c r="E41" s="186">
        <f t="shared" si="0"/>
        <v>38.251154471544716</v>
      </c>
      <c r="F41" s="191">
        <f t="shared" si="3"/>
        <v>153.00461788617886</v>
      </c>
      <c r="G41" s="187">
        <v>0.75</v>
      </c>
      <c r="H41" s="192"/>
      <c r="I41" s="188" t="str">
        <f t="shared" si="4"/>
        <v/>
      </c>
      <c r="J41" s="189" t="str">
        <f t="shared" si="5"/>
        <v/>
      </c>
    </row>
    <row r="42" spans="1:10" ht="17.100000000000001" hidden="1" customHeight="1" x14ac:dyDescent="0.25">
      <c r="A42" s="107">
        <v>30</v>
      </c>
      <c r="B42" s="110" t="str">
        <f>VLOOKUP(A42,SERVIÇOS!A$1:L$1227,2,FALSE)</f>
        <v xml:space="preserve">PUMP GLUTEOS </v>
      </c>
      <c r="C42" s="185">
        <f>SERVIÇOS!F596</f>
        <v>2.7813631578947371</v>
      </c>
      <c r="D42" s="190">
        <f>SERVIÇOS!F605</f>
        <v>0</v>
      </c>
      <c r="E42" s="186">
        <f t="shared" si="0"/>
        <v>2.7813631578947371</v>
      </c>
      <c r="F42" s="191">
        <f t="shared" si="3"/>
        <v>11.125452631578948</v>
      </c>
      <c r="G42" s="187">
        <v>0.75</v>
      </c>
      <c r="H42" s="192"/>
      <c r="I42" s="188" t="str">
        <f t="shared" si="4"/>
        <v/>
      </c>
      <c r="J42" s="189" t="str">
        <f t="shared" si="5"/>
        <v/>
      </c>
    </row>
    <row r="43" spans="1:10" ht="17.100000000000001" hidden="1" customHeight="1" x14ac:dyDescent="0.25">
      <c r="A43" s="107">
        <v>30</v>
      </c>
      <c r="B43" s="110" t="str">
        <f>VLOOKUP(A43,SERVIÇOS!A$1:L$1227,8,FALSE)</f>
        <v xml:space="preserve">BIO - MASK CARBOXY </v>
      </c>
      <c r="C43" s="185">
        <f>SERVIÇOS!L596</f>
        <v>10.261666666666667</v>
      </c>
      <c r="D43" s="190">
        <f>SERVIÇOS!L605</f>
        <v>0</v>
      </c>
      <c r="E43" s="186">
        <f t="shared" si="0"/>
        <v>10.261666666666667</v>
      </c>
      <c r="F43" s="191">
        <f t="shared" si="3"/>
        <v>41.046666666666667</v>
      </c>
      <c r="G43" s="187">
        <v>0.75</v>
      </c>
      <c r="H43" s="192"/>
      <c r="I43" s="188" t="str">
        <f t="shared" si="4"/>
        <v/>
      </c>
      <c r="J43" s="189" t="str">
        <f t="shared" si="5"/>
        <v/>
      </c>
    </row>
    <row r="44" spans="1:10" ht="17.100000000000001" hidden="1" customHeight="1" x14ac:dyDescent="0.25">
      <c r="A44" s="107">
        <v>31</v>
      </c>
      <c r="B44" s="110" t="str">
        <f>VLOOKUP(A44,SERVIÇOS!A$1:L$1227,2,FALSE)</f>
        <v>ELETROLIPÓLISE</v>
      </c>
      <c r="C44" s="185">
        <f>SERVIÇOS!F626</f>
        <v>17.857500000000002</v>
      </c>
      <c r="D44" s="190">
        <f>SERVIÇOS!F635</f>
        <v>0</v>
      </c>
      <c r="E44" s="186">
        <f t="shared" si="0"/>
        <v>17.857500000000002</v>
      </c>
      <c r="F44" s="191">
        <f t="shared" si="3"/>
        <v>71.430000000000007</v>
      </c>
      <c r="G44" s="187">
        <v>0.75</v>
      </c>
      <c r="H44" s="192"/>
      <c r="I44" s="188" t="str">
        <f t="shared" si="4"/>
        <v/>
      </c>
      <c r="J44" s="189" t="str">
        <f t="shared" si="5"/>
        <v/>
      </c>
    </row>
    <row r="45" spans="1:10" ht="17.100000000000001" hidden="1" customHeight="1" x14ac:dyDescent="0.25">
      <c r="A45" s="107">
        <v>31</v>
      </c>
      <c r="B45" s="110" t="str">
        <f>VLOOKUP(A45,SERVIÇOS!A$1:L$1227,8,FALSE)</f>
        <v xml:space="preserve">MAGIC TOUCH </v>
      </c>
      <c r="C45" s="185">
        <f>SERVIÇOS!L626</f>
        <v>26.095836842105264</v>
      </c>
      <c r="D45" s="190">
        <f>SERVIÇOS!L635</f>
        <v>0</v>
      </c>
      <c r="E45" s="186">
        <f t="shared" si="0"/>
        <v>26.095836842105264</v>
      </c>
      <c r="F45" s="191">
        <f t="shared" si="3"/>
        <v>104.38334736842106</v>
      </c>
      <c r="G45" s="187">
        <v>0.75</v>
      </c>
      <c r="H45" s="192"/>
      <c r="I45" s="188" t="str">
        <f t="shared" si="4"/>
        <v/>
      </c>
      <c r="J45" s="189" t="str">
        <f t="shared" si="5"/>
        <v/>
      </c>
    </row>
    <row r="46" spans="1:10" ht="17.100000000000001" hidden="1" customHeight="1" x14ac:dyDescent="0.25">
      <c r="A46" s="107">
        <v>32</v>
      </c>
      <c r="B46" s="110" t="str">
        <f>VLOOKUP(A46,SERVIÇOS!A$1:L$1227,2,FALSE)</f>
        <v xml:space="preserve">REVITALIZAÇÃO FACIAL </v>
      </c>
      <c r="C46" s="185">
        <f>SERVIÇOS!F656</f>
        <v>31.54366666666667</v>
      </c>
      <c r="D46" s="190">
        <f>SERVIÇOS!F665</f>
        <v>0</v>
      </c>
      <c r="E46" s="186">
        <f t="shared" si="0"/>
        <v>31.54366666666667</v>
      </c>
      <c r="F46" s="191">
        <f t="shared" si="3"/>
        <v>126.1746666666667</v>
      </c>
      <c r="G46" s="187">
        <v>0.75</v>
      </c>
      <c r="H46" s="192"/>
      <c r="I46" s="188" t="str">
        <f t="shared" si="4"/>
        <v/>
      </c>
      <c r="J46" s="189" t="str">
        <f t="shared" si="5"/>
        <v/>
      </c>
    </row>
    <row r="47" spans="1:10" ht="17.100000000000001" hidden="1" customHeight="1" x14ac:dyDescent="0.25">
      <c r="A47" s="107">
        <v>32</v>
      </c>
      <c r="B47" s="110" t="str">
        <f>VLOOKUP(A47,SERVIÇOS!A$1:L$1227,8,FALSE)</f>
        <v>-</v>
      </c>
      <c r="C47" s="185">
        <f>SERVIÇOS!L656</f>
        <v>0</v>
      </c>
      <c r="D47" s="190">
        <f>SERVIÇOS!L665</f>
        <v>0</v>
      </c>
      <c r="E47" s="186">
        <f t="shared" si="0"/>
        <v>0</v>
      </c>
      <c r="F47" s="191" t="str">
        <f t="shared" si="3"/>
        <v/>
      </c>
      <c r="G47" s="187">
        <v>0.75</v>
      </c>
      <c r="H47" s="192"/>
      <c r="I47" s="188" t="str">
        <f t="shared" si="4"/>
        <v/>
      </c>
      <c r="J47" s="189" t="str">
        <f t="shared" si="5"/>
        <v/>
      </c>
    </row>
    <row r="48" spans="1:10" ht="17.100000000000001" hidden="1" customHeight="1" x14ac:dyDescent="0.25">
      <c r="A48" s="107">
        <v>33</v>
      </c>
      <c r="B48" s="110" t="str">
        <f>VLOOKUP(A48,SERVIÇOS!A$1:L$1227,2,FALSE)</f>
        <v>-</v>
      </c>
      <c r="C48" s="185">
        <f>SERVIÇOS!F686</f>
        <v>0</v>
      </c>
      <c r="D48" s="190">
        <f>SERVIÇOS!F695</f>
        <v>0</v>
      </c>
      <c r="E48" s="186">
        <f t="shared" si="0"/>
        <v>0</v>
      </c>
      <c r="F48" s="191" t="str">
        <f t="shared" si="3"/>
        <v/>
      </c>
      <c r="G48" s="187">
        <v>0.75</v>
      </c>
      <c r="H48" s="192"/>
      <c r="I48" s="188" t="str">
        <f t="shared" si="4"/>
        <v/>
      </c>
      <c r="J48" s="189" t="str">
        <f t="shared" si="5"/>
        <v/>
      </c>
    </row>
    <row r="49" spans="1:10" ht="17.100000000000001" hidden="1" customHeight="1" x14ac:dyDescent="0.25">
      <c r="A49" s="107">
        <v>33</v>
      </c>
      <c r="B49" s="110" t="str">
        <f>VLOOKUP(A49,SERVIÇOS!A$1:L$1227,8,FALSE)</f>
        <v>-</v>
      </c>
      <c r="C49" s="185">
        <f>SERVIÇOS!L686</f>
        <v>0</v>
      </c>
      <c r="D49" s="190">
        <f>SERVIÇOS!L695</f>
        <v>0</v>
      </c>
      <c r="E49" s="186">
        <f t="shared" ref="E49:E73" si="6">C49+D49</f>
        <v>0</v>
      </c>
      <c r="F49" s="191" t="str">
        <f t="shared" si="3"/>
        <v/>
      </c>
      <c r="G49" s="187">
        <v>0.75</v>
      </c>
      <c r="H49" s="192"/>
      <c r="I49" s="188" t="str">
        <f t="shared" si="4"/>
        <v/>
      </c>
      <c r="J49" s="189" t="str">
        <f t="shared" si="5"/>
        <v/>
      </c>
    </row>
    <row r="50" spans="1:10" ht="17.100000000000001" hidden="1" customHeight="1" x14ac:dyDescent="0.25">
      <c r="A50" s="107">
        <v>34</v>
      </c>
      <c r="B50" s="110" t="str">
        <f>VLOOKUP(A50,SERVIÇOS!A$1:L$1227,2,FALSE)</f>
        <v>-</v>
      </c>
      <c r="C50" s="185">
        <f>SERVIÇOS!F716</f>
        <v>0</v>
      </c>
      <c r="D50" s="190">
        <f>SERVIÇOS!F725</f>
        <v>0</v>
      </c>
      <c r="E50" s="186">
        <f t="shared" si="6"/>
        <v>0</v>
      </c>
      <c r="F50" s="191" t="str">
        <f t="shared" si="3"/>
        <v/>
      </c>
      <c r="G50" s="187">
        <v>0.75</v>
      </c>
      <c r="H50" s="192"/>
      <c r="I50" s="188" t="str">
        <f t="shared" si="4"/>
        <v/>
      </c>
      <c r="J50" s="189" t="str">
        <f t="shared" si="5"/>
        <v/>
      </c>
    </row>
    <row r="51" spans="1:10" ht="17.100000000000001" hidden="1" customHeight="1" x14ac:dyDescent="0.25">
      <c r="A51" s="107">
        <v>34</v>
      </c>
      <c r="B51" s="110" t="str">
        <f>VLOOKUP(A51,SERVIÇOS!A$1:L$1227,8,FALSE)</f>
        <v>-</v>
      </c>
      <c r="C51" s="185">
        <f>SERVIÇOS!L716</f>
        <v>0</v>
      </c>
      <c r="D51" s="190">
        <f>SERVIÇOS!L725</f>
        <v>0</v>
      </c>
      <c r="E51" s="186">
        <f t="shared" si="6"/>
        <v>0</v>
      </c>
      <c r="F51" s="191" t="str">
        <f t="shared" si="3"/>
        <v/>
      </c>
      <c r="G51" s="187">
        <v>0.75</v>
      </c>
      <c r="H51" s="192"/>
      <c r="I51" s="188" t="str">
        <f t="shared" si="4"/>
        <v/>
      </c>
      <c r="J51" s="189" t="str">
        <f t="shared" si="5"/>
        <v/>
      </c>
    </row>
    <row r="52" spans="1:10" ht="17.100000000000001" hidden="1" customHeight="1" x14ac:dyDescent="0.25">
      <c r="A52" s="107">
        <v>35</v>
      </c>
      <c r="B52" s="110" t="str">
        <f>VLOOKUP(A52,SERVIÇOS!A$1:L$1227,2,FALSE)</f>
        <v>-</v>
      </c>
      <c r="C52" s="185">
        <f>SERVIÇOS!F746</f>
        <v>0</v>
      </c>
      <c r="D52" s="190">
        <f>SERVIÇOS!F755</f>
        <v>0</v>
      </c>
      <c r="E52" s="186">
        <f t="shared" si="6"/>
        <v>0</v>
      </c>
      <c r="F52" s="191" t="str">
        <f t="shared" si="3"/>
        <v/>
      </c>
      <c r="G52" s="187">
        <v>0.75</v>
      </c>
      <c r="H52" s="192"/>
      <c r="I52" s="188" t="str">
        <f t="shared" si="4"/>
        <v/>
      </c>
      <c r="J52" s="189" t="str">
        <f t="shared" si="5"/>
        <v/>
      </c>
    </row>
    <row r="53" spans="1:10" ht="17.100000000000001" hidden="1" customHeight="1" x14ac:dyDescent="0.25">
      <c r="A53" s="107">
        <v>35</v>
      </c>
      <c r="B53" s="110" t="str">
        <f>VLOOKUP(A53,SERVIÇOS!A$1:L$1227,8,FALSE)</f>
        <v>-</v>
      </c>
      <c r="C53" s="185">
        <f>SERVIÇOS!L746</f>
        <v>0</v>
      </c>
      <c r="D53" s="190">
        <f>SERVIÇOS!L755</f>
        <v>0</v>
      </c>
      <c r="E53" s="186">
        <f t="shared" si="6"/>
        <v>0</v>
      </c>
      <c r="F53" s="191" t="str">
        <f t="shared" si="3"/>
        <v/>
      </c>
      <c r="G53" s="187">
        <v>0.75</v>
      </c>
      <c r="H53" s="192"/>
      <c r="I53" s="188" t="str">
        <f t="shared" si="4"/>
        <v/>
      </c>
      <c r="J53" s="189" t="str">
        <f t="shared" si="5"/>
        <v/>
      </c>
    </row>
    <row r="54" spans="1:10" ht="17.100000000000001" hidden="1" customHeight="1" x14ac:dyDescent="0.25">
      <c r="A54" s="107">
        <v>36</v>
      </c>
      <c r="B54" s="110" t="str">
        <f>VLOOKUP(A54,SERVIÇOS!A$1:L$1227,2,FALSE)</f>
        <v>-</v>
      </c>
      <c r="C54" s="185">
        <f>SERVIÇOS!F776</f>
        <v>0</v>
      </c>
      <c r="D54" s="190">
        <f>SERVIÇOS!F785</f>
        <v>0</v>
      </c>
      <c r="E54" s="186">
        <f t="shared" si="6"/>
        <v>0</v>
      </c>
      <c r="F54" s="191" t="str">
        <f t="shared" si="3"/>
        <v/>
      </c>
      <c r="G54" s="187">
        <v>0.75</v>
      </c>
      <c r="H54" s="192"/>
      <c r="I54" s="188" t="str">
        <f t="shared" ref="I54:I73" si="7">IF(H54="","",H54-E54)</f>
        <v/>
      </c>
      <c r="J54" s="189" t="str">
        <f t="shared" ref="J54:J73" si="8">IF(H54="","",I54/H54)</f>
        <v/>
      </c>
    </row>
    <row r="55" spans="1:10" ht="17.100000000000001" hidden="1" customHeight="1" x14ac:dyDescent="0.25">
      <c r="A55" s="107">
        <v>36</v>
      </c>
      <c r="B55" s="110" t="str">
        <f>VLOOKUP(A55,SERVIÇOS!A$1:L$1227,8,FALSE)</f>
        <v>-</v>
      </c>
      <c r="C55" s="185">
        <f>SERVIÇOS!L776</f>
        <v>0</v>
      </c>
      <c r="D55" s="190">
        <f>SERVIÇOS!L785</f>
        <v>0</v>
      </c>
      <c r="E55" s="186">
        <f t="shared" si="6"/>
        <v>0</v>
      </c>
      <c r="F55" s="191" t="str">
        <f t="shared" si="3"/>
        <v/>
      </c>
      <c r="G55" s="187">
        <v>0.75</v>
      </c>
      <c r="H55" s="192"/>
      <c r="I55" s="188" t="str">
        <f t="shared" si="7"/>
        <v/>
      </c>
      <c r="J55" s="189" t="str">
        <f t="shared" si="8"/>
        <v/>
      </c>
    </row>
    <row r="56" spans="1:10" ht="17.100000000000001" hidden="1" customHeight="1" x14ac:dyDescent="0.25">
      <c r="A56" s="107">
        <v>37</v>
      </c>
      <c r="B56" s="110" t="str">
        <f>VLOOKUP(A56,SERVIÇOS!A$1:L$1227,2,FALSE)</f>
        <v>-</v>
      </c>
      <c r="C56" s="185">
        <f>SERVIÇOS!F806</f>
        <v>0</v>
      </c>
      <c r="D56" s="190">
        <f>SERVIÇOS!F815</f>
        <v>0</v>
      </c>
      <c r="E56" s="186">
        <f t="shared" si="6"/>
        <v>0</v>
      </c>
      <c r="F56" s="191" t="str">
        <f t="shared" si="3"/>
        <v/>
      </c>
      <c r="G56" s="187">
        <v>0.75</v>
      </c>
      <c r="H56" s="192"/>
      <c r="I56" s="188" t="str">
        <f t="shared" si="7"/>
        <v/>
      </c>
      <c r="J56" s="189" t="str">
        <f t="shared" si="8"/>
        <v/>
      </c>
    </row>
    <row r="57" spans="1:10" ht="17.100000000000001" hidden="1" customHeight="1" x14ac:dyDescent="0.25">
      <c r="A57" s="107">
        <v>37</v>
      </c>
      <c r="B57" s="110" t="str">
        <f>VLOOKUP(A57,SERVIÇOS!A$1:L$1227,8,FALSE)</f>
        <v>-</v>
      </c>
      <c r="C57" s="185">
        <f>SERVIÇOS!L806</f>
        <v>0</v>
      </c>
      <c r="D57" s="190">
        <f>SERVIÇOS!L815</f>
        <v>0</v>
      </c>
      <c r="E57" s="186">
        <f t="shared" si="6"/>
        <v>0</v>
      </c>
      <c r="F57" s="191" t="str">
        <f t="shared" si="3"/>
        <v/>
      </c>
      <c r="G57" s="187">
        <v>0.75</v>
      </c>
      <c r="H57" s="192"/>
      <c r="I57" s="188" t="str">
        <f t="shared" si="7"/>
        <v/>
      </c>
      <c r="J57" s="189" t="str">
        <f t="shared" si="8"/>
        <v/>
      </c>
    </row>
    <row r="58" spans="1:10" ht="17.100000000000001" hidden="1" customHeight="1" x14ac:dyDescent="0.25">
      <c r="A58" s="107">
        <v>38</v>
      </c>
      <c r="B58" s="110" t="str">
        <f>VLOOKUP(A58,SERVIÇOS!A$1:L$1227,2,FALSE)</f>
        <v>-</v>
      </c>
      <c r="C58" s="185">
        <f>SERVIÇOS!F836</f>
        <v>0</v>
      </c>
      <c r="D58" s="190">
        <f>SERVIÇOS!F845</f>
        <v>0</v>
      </c>
      <c r="E58" s="186">
        <f t="shared" si="6"/>
        <v>0</v>
      </c>
      <c r="F58" s="191" t="str">
        <f t="shared" si="3"/>
        <v/>
      </c>
      <c r="G58" s="187">
        <v>0.75</v>
      </c>
      <c r="H58" s="192"/>
      <c r="I58" s="188" t="str">
        <f t="shared" si="7"/>
        <v/>
      </c>
      <c r="J58" s="189" t="str">
        <f t="shared" si="8"/>
        <v/>
      </c>
    </row>
    <row r="59" spans="1:10" ht="17.100000000000001" hidden="1" customHeight="1" x14ac:dyDescent="0.25">
      <c r="A59" s="107">
        <v>38</v>
      </c>
      <c r="B59" s="110" t="str">
        <f>VLOOKUP(A59,SERVIÇOS!A$1:L$1227,8,FALSE)</f>
        <v>-</v>
      </c>
      <c r="C59" s="185">
        <f>SERVIÇOS!L836</f>
        <v>0</v>
      </c>
      <c r="D59" s="190">
        <f>SERVIÇOS!L845</f>
        <v>0</v>
      </c>
      <c r="E59" s="186">
        <f t="shared" si="6"/>
        <v>0</v>
      </c>
      <c r="F59" s="191" t="str">
        <f t="shared" si="3"/>
        <v/>
      </c>
      <c r="G59" s="187">
        <v>0.75</v>
      </c>
      <c r="H59" s="192"/>
      <c r="I59" s="188" t="str">
        <f t="shared" si="7"/>
        <v/>
      </c>
      <c r="J59" s="189" t="str">
        <f t="shared" si="8"/>
        <v/>
      </c>
    </row>
    <row r="60" spans="1:10" ht="17.100000000000001" hidden="1" customHeight="1" x14ac:dyDescent="0.25">
      <c r="A60" s="107">
        <v>39</v>
      </c>
      <c r="B60" s="110" t="str">
        <f>VLOOKUP(A60,SERVIÇOS!A$1:L$1227,2,FALSE)</f>
        <v>-</v>
      </c>
      <c r="C60" s="185">
        <f>SERVIÇOS!F866</f>
        <v>0</v>
      </c>
      <c r="D60" s="190">
        <f>SERVIÇOS!F875</f>
        <v>0</v>
      </c>
      <c r="E60" s="186">
        <f t="shared" si="6"/>
        <v>0</v>
      </c>
      <c r="F60" s="191" t="str">
        <f t="shared" si="3"/>
        <v/>
      </c>
      <c r="G60" s="187">
        <v>0.75</v>
      </c>
      <c r="H60" s="192"/>
      <c r="I60" s="188" t="str">
        <f t="shared" si="7"/>
        <v/>
      </c>
      <c r="J60" s="189" t="str">
        <f t="shared" si="8"/>
        <v/>
      </c>
    </row>
    <row r="61" spans="1:10" ht="17.100000000000001" hidden="1" customHeight="1" x14ac:dyDescent="0.25">
      <c r="A61" s="107">
        <v>39</v>
      </c>
      <c r="B61" s="110" t="str">
        <f>VLOOKUP(A61,SERVIÇOS!A$1:L$1227,8,FALSE)</f>
        <v>-</v>
      </c>
      <c r="C61" s="185">
        <f>SERVIÇOS!L866</f>
        <v>0</v>
      </c>
      <c r="D61" s="190">
        <f>SERVIÇOS!L875</f>
        <v>0</v>
      </c>
      <c r="E61" s="186">
        <f t="shared" si="6"/>
        <v>0</v>
      </c>
      <c r="F61" s="191" t="str">
        <f t="shared" si="3"/>
        <v/>
      </c>
      <c r="G61" s="187">
        <v>0.75</v>
      </c>
      <c r="H61" s="192"/>
      <c r="I61" s="188" t="str">
        <f t="shared" si="7"/>
        <v/>
      </c>
      <c r="J61" s="189" t="str">
        <f t="shared" si="8"/>
        <v/>
      </c>
    </row>
    <row r="62" spans="1:10" ht="17.100000000000001" hidden="1" customHeight="1" x14ac:dyDescent="0.25">
      <c r="A62" s="107">
        <v>40</v>
      </c>
      <c r="B62" s="110" t="str">
        <f>VLOOKUP(A62,SERVIÇOS!A$1:L$1227,2,FALSE)</f>
        <v>-</v>
      </c>
      <c r="C62" s="185">
        <f>SERVIÇOS!F896</f>
        <v>0</v>
      </c>
      <c r="D62" s="190">
        <f>SERVIÇOS!F905</f>
        <v>0</v>
      </c>
      <c r="E62" s="186">
        <f t="shared" si="6"/>
        <v>0</v>
      </c>
      <c r="F62" s="191" t="str">
        <f t="shared" si="3"/>
        <v/>
      </c>
      <c r="G62" s="187">
        <v>0.75</v>
      </c>
      <c r="H62" s="192"/>
      <c r="I62" s="188" t="str">
        <f t="shared" si="7"/>
        <v/>
      </c>
      <c r="J62" s="189" t="str">
        <f t="shared" si="8"/>
        <v/>
      </c>
    </row>
    <row r="63" spans="1:10" ht="17.100000000000001" hidden="1" customHeight="1" x14ac:dyDescent="0.25">
      <c r="A63" s="107">
        <v>40</v>
      </c>
      <c r="B63" s="110" t="str">
        <f>VLOOKUP(A63,SERVIÇOS!A$1:L$1227,8,FALSE)</f>
        <v>-</v>
      </c>
      <c r="C63" s="185">
        <f>SERVIÇOS!L896</f>
        <v>0</v>
      </c>
      <c r="D63" s="190">
        <f>SERVIÇOS!L905</f>
        <v>0</v>
      </c>
      <c r="E63" s="186">
        <f t="shared" si="6"/>
        <v>0</v>
      </c>
      <c r="F63" s="191" t="str">
        <f t="shared" si="3"/>
        <v/>
      </c>
      <c r="G63" s="187">
        <v>0.75</v>
      </c>
      <c r="H63" s="192"/>
      <c r="I63" s="188" t="str">
        <f t="shared" si="7"/>
        <v/>
      </c>
      <c r="J63" s="189" t="str">
        <f t="shared" si="8"/>
        <v/>
      </c>
    </row>
    <row r="64" spans="1:10" ht="17.100000000000001" hidden="1" customHeight="1" x14ac:dyDescent="0.25">
      <c r="A64" s="107">
        <v>41</v>
      </c>
      <c r="B64" s="110" t="str">
        <f>VLOOKUP(A64,SERVIÇOS!A$1:L$1227,2,FALSE)</f>
        <v>-</v>
      </c>
      <c r="C64" s="185">
        <f>SERVIÇOS!F926</f>
        <v>0</v>
      </c>
      <c r="D64" s="190">
        <f>SERVIÇOS!F935</f>
        <v>0</v>
      </c>
      <c r="E64" s="186">
        <f t="shared" si="6"/>
        <v>0</v>
      </c>
      <c r="F64" s="191" t="str">
        <f t="shared" si="3"/>
        <v/>
      </c>
      <c r="G64" s="187">
        <v>0.75</v>
      </c>
      <c r="H64" s="192"/>
      <c r="I64" s="188" t="str">
        <f t="shared" si="7"/>
        <v/>
      </c>
      <c r="J64" s="189" t="str">
        <f t="shared" si="8"/>
        <v/>
      </c>
    </row>
    <row r="65" spans="1:10" ht="17.100000000000001" hidden="1" customHeight="1" x14ac:dyDescent="0.25">
      <c r="A65" s="107">
        <v>41</v>
      </c>
      <c r="B65" s="110" t="str">
        <f>VLOOKUP(A65,SERVIÇOS!A$1:L$1227,8,FALSE)</f>
        <v>-</v>
      </c>
      <c r="C65" s="185">
        <f>SERVIÇOS!L926</f>
        <v>0</v>
      </c>
      <c r="D65" s="190">
        <f>SERVIÇOS!L935</f>
        <v>0</v>
      </c>
      <c r="E65" s="186">
        <f t="shared" si="6"/>
        <v>0</v>
      </c>
      <c r="F65" s="191" t="str">
        <f t="shared" si="3"/>
        <v/>
      </c>
      <c r="G65" s="187">
        <v>0.75</v>
      </c>
      <c r="H65" s="192"/>
      <c r="I65" s="188" t="str">
        <f t="shared" si="7"/>
        <v/>
      </c>
      <c r="J65" s="189" t="str">
        <f t="shared" si="8"/>
        <v/>
      </c>
    </row>
    <row r="66" spans="1:10" ht="17.100000000000001" hidden="1" customHeight="1" x14ac:dyDescent="0.25">
      <c r="A66" s="107">
        <v>42</v>
      </c>
      <c r="B66" s="110" t="str">
        <f>VLOOKUP(A66,SERVIÇOS!A$1:L$1227,2,FALSE)</f>
        <v>-</v>
      </c>
      <c r="C66" s="185">
        <f>SERVIÇOS!F956</f>
        <v>0</v>
      </c>
      <c r="D66" s="190">
        <f>SERVIÇOS!F965</f>
        <v>0</v>
      </c>
      <c r="E66" s="186">
        <f t="shared" si="6"/>
        <v>0</v>
      </c>
      <c r="F66" s="191" t="str">
        <f t="shared" si="3"/>
        <v/>
      </c>
      <c r="G66" s="187">
        <v>0.75</v>
      </c>
      <c r="H66" s="192"/>
      <c r="I66" s="188" t="str">
        <f t="shared" si="7"/>
        <v/>
      </c>
      <c r="J66" s="189" t="str">
        <f t="shared" si="8"/>
        <v/>
      </c>
    </row>
    <row r="67" spans="1:10" ht="17.100000000000001" hidden="1" customHeight="1" x14ac:dyDescent="0.25">
      <c r="A67" s="107">
        <v>42</v>
      </c>
      <c r="B67" s="110" t="str">
        <f>VLOOKUP(A67,SERVIÇOS!A$1:L$1227,8,FALSE)</f>
        <v>-</v>
      </c>
      <c r="C67" s="185">
        <f>SERVIÇOS!L956</f>
        <v>0</v>
      </c>
      <c r="D67" s="190">
        <f>SERVIÇOS!L965</f>
        <v>0</v>
      </c>
      <c r="E67" s="186">
        <f t="shared" si="6"/>
        <v>0</v>
      </c>
      <c r="F67" s="191" t="str">
        <f t="shared" si="3"/>
        <v/>
      </c>
      <c r="G67" s="187">
        <v>0.75</v>
      </c>
      <c r="H67" s="192"/>
      <c r="I67" s="188" t="str">
        <f t="shared" si="7"/>
        <v/>
      </c>
      <c r="J67" s="189" t="str">
        <f t="shared" si="8"/>
        <v/>
      </c>
    </row>
    <row r="68" spans="1:10" ht="17.100000000000001" hidden="1" customHeight="1" x14ac:dyDescent="0.25">
      <c r="A68" s="107">
        <v>43</v>
      </c>
      <c r="B68" s="110" t="str">
        <f>VLOOKUP(A68,SERVIÇOS!A$1:L$1227,2,FALSE)</f>
        <v>-</v>
      </c>
      <c r="C68" s="185">
        <f>SERVIÇOS!F986</f>
        <v>0</v>
      </c>
      <c r="D68" s="190">
        <f>SERVIÇOS!F995</f>
        <v>0</v>
      </c>
      <c r="E68" s="186">
        <f t="shared" si="6"/>
        <v>0</v>
      </c>
      <c r="F68" s="191" t="str">
        <f t="shared" si="3"/>
        <v/>
      </c>
      <c r="G68" s="187">
        <v>0.75</v>
      </c>
      <c r="H68" s="192"/>
      <c r="I68" s="188" t="str">
        <f t="shared" si="7"/>
        <v/>
      </c>
      <c r="J68" s="189" t="str">
        <f t="shared" si="8"/>
        <v/>
      </c>
    </row>
    <row r="69" spans="1:10" ht="17.100000000000001" hidden="1" customHeight="1" x14ac:dyDescent="0.25">
      <c r="A69" s="107">
        <v>43</v>
      </c>
      <c r="B69" s="110" t="str">
        <f>VLOOKUP(A69,SERVIÇOS!A$1:L$1227,8,FALSE)</f>
        <v>-</v>
      </c>
      <c r="C69" s="185">
        <f>SERVIÇOS!L986</f>
        <v>0</v>
      </c>
      <c r="D69" s="190">
        <f>SERVIÇOS!L995</f>
        <v>0</v>
      </c>
      <c r="E69" s="186">
        <f t="shared" si="6"/>
        <v>0</v>
      </c>
      <c r="F69" s="191" t="str">
        <f t="shared" ref="F69:F73" si="9">IF(E69=0,"",(E69*100)/(100-((G69/100)*10000)))</f>
        <v/>
      </c>
      <c r="G69" s="187">
        <v>0.75</v>
      </c>
      <c r="H69" s="192"/>
      <c r="I69" s="188" t="str">
        <f t="shared" si="7"/>
        <v/>
      </c>
      <c r="J69" s="189" t="str">
        <f t="shared" si="8"/>
        <v/>
      </c>
    </row>
    <row r="70" spans="1:10" ht="17.100000000000001" hidden="1" customHeight="1" x14ac:dyDescent="0.25">
      <c r="A70" s="107">
        <v>44</v>
      </c>
      <c r="B70" s="110" t="str">
        <f>VLOOKUP(A70,SERVIÇOS!A$1:L$1227,2,FALSE)</f>
        <v>-</v>
      </c>
      <c r="C70" s="185">
        <f>SERVIÇOS!F1016</f>
        <v>0</v>
      </c>
      <c r="D70" s="190">
        <f>SERVIÇOS!F1025</f>
        <v>0</v>
      </c>
      <c r="E70" s="186">
        <f t="shared" si="6"/>
        <v>0</v>
      </c>
      <c r="F70" s="191" t="str">
        <f t="shared" si="9"/>
        <v/>
      </c>
      <c r="G70" s="187">
        <v>0.75</v>
      </c>
      <c r="H70" s="192"/>
      <c r="I70" s="188" t="str">
        <f t="shared" si="7"/>
        <v/>
      </c>
      <c r="J70" s="189" t="str">
        <f t="shared" si="8"/>
        <v/>
      </c>
    </row>
    <row r="71" spans="1:10" ht="17.100000000000001" hidden="1" customHeight="1" x14ac:dyDescent="0.25">
      <c r="A71" s="107">
        <v>44</v>
      </c>
      <c r="B71" s="110" t="str">
        <f>VLOOKUP(A71,SERVIÇOS!A$1:L$1227,8,FALSE)</f>
        <v>-</v>
      </c>
      <c r="C71" s="185">
        <f>SERVIÇOS!L1016</f>
        <v>0</v>
      </c>
      <c r="D71" s="190">
        <f>SERVIÇOS!L1025</f>
        <v>0</v>
      </c>
      <c r="E71" s="186">
        <f t="shared" si="6"/>
        <v>0</v>
      </c>
      <c r="F71" s="191" t="str">
        <f t="shared" si="9"/>
        <v/>
      </c>
      <c r="G71" s="187">
        <v>0.75</v>
      </c>
      <c r="H71" s="193"/>
      <c r="I71" s="188" t="str">
        <f t="shared" si="7"/>
        <v/>
      </c>
      <c r="J71" s="189" t="str">
        <f t="shared" si="8"/>
        <v/>
      </c>
    </row>
    <row r="72" spans="1:10" ht="17.100000000000001" hidden="1" customHeight="1" x14ac:dyDescent="0.25">
      <c r="A72" s="107">
        <v>45</v>
      </c>
      <c r="B72" s="110" t="str">
        <f>VLOOKUP(A72,SERVIÇOS!A$1:L$1227,2,FALSE)</f>
        <v>-</v>
      </c>
      <c r="C72" s="185">
        <f>SERVIÇOS!F1046</f>
        <v>0</v>
      </c>
      <c r="D72" s="190">
        <f>SERVIÇOS!F1055</f>
        <v>0</v>
      </c>
      <c r="E72" s="186">
        <f t="shared" si="6"/>
        <v>0</v>
      </c>
      <c r="F72" s="191" t="str">
        <f t="shared" si="9"/>
        <v/>
      </c>
      <c r="G72" s="187">
        <v>0.75</v>
      </c>
      <c r="H72" s="193"/>
      <c r="I72" s="188" t="str">
        <f t="shared" si="7"/>
        <v/>
      </c>
      <c r="J72" s="189" t="str">
        <f t="shared" si="8"/>
        <v/>
      </c>
    </row>
    <row r="73" spans="1:10" ht="17.100000000000001" hidden="1" customHeight="1" x14ac:dyDescent="0.25">
      <c r="A73" s="107">
        <v>45</v>
      </c>
      <c r="B73" s="110" t="str">
        <f>VLOOKUP(A73,SERVIÇOS!A$1:L$1227,8,FALSE)</f>
        <v>-</v>
      </c>
      <c r="C73" s="185">
        <f>SERVIÇOS!L1046</f>
        <v>0</v>
      </c>
      <c r="D73" s="190">
        <f>SERVIÇOS!L1055</f>
        <v>0</v>
      </c>
      <c r="E73" s="186">
        <f t="shared" si="6"/>
        <v>0</v>
      </c>
      <c r="F73" s="191" t="str">
        <f t="shared" si="9"/>
        <v/>
      </c>
      <c r="G73" s="187">
        <v>0.75</v>
      </c>
      <c r="H73" s="193"/>
      <c r="I73" s="188" t="str">
        <f t="shared" si="7"/>
        <v/>
      </c>
      <c r="J73" s="189" t="str">
        <f t="shared" si="8"/>
        <v/>
      </c>
    </row>
    <row r="74" spans="1:10" s="112" customFormat="1" ht="15.75" thickBot="1" x14ac:dyDescent="0.3">
      <c r="A74" s="111"/>
      <c r="E74" s="113"/>
      <c r="F74" s="113"/>
      <c r="G74" s="113"/>
      <c r="H74" s="194"/>
      <c r="I74" s="113"/>
      <c r="J74" s="113"/>
    </row>
    <row r="75" spans="1:10" ht="38.25" thickBot="1" x14ac:dyDescent="0.3">
      <c r="B75" s="330" t="s">
        <v>88</v>
      </c>
      <c r="C75" s="331"/>
      <c r="D75" s="331"/>
      <c r="E75" s="332"/>
      <c r="F75" s="198" t="s">
        <v>89</v>
      </c>
      <c r="G75" s="198" t="s">
        <v>87</v>
      </c>
      <c r="H75" s="198" t="s">
        <v>216</v>
      </c>
      <c r="I75" s="198" t="s">
        <v>215</v>
      </c>
    </row>
    <row r="76" spans="1:10" x14ac:dyDescent="0.25">
      <c r="B76" s="333" t="str">
        <f>'PROD. REVENDA'!B3</f>
        <v>CELLU SHOK</v>
      </c>
      <c r="C76" s="334"/>
      <c r="D76" s="334"/>
      <c r="E76" s="334"/>
      <c r="F76" s="199">
        <f>'PROD. REVENDA'!D3</f>
        <v>55</v>
      </c>
      <c r="G76" s="114">
        <f>'PROD. REVENDA'!E3</f>
        <v>75</v>
      </c>
      <c r="H76" s="202">
        <f>IF(G76="", "",G76-F76)</f>
        <v>20</v>
      </c>
      <c r="I76" s="287">
        <f>IFERROR(IF(G76="", "",H76/G76), "")</f>
        <v>0.26666666666666666</v>
      </c>
    </row>
    <row r="77" spans="1:10" x14ac:dyDescent="0.25">
      <c r="B77" s="328" t="str">
        <f>'PROD. REVENDA'!B4</f>
        <v>BODY REDUX CREME</v>
      </c>
      <c r="C77" s="329"/>
      <c r="D77" s="329"/>
      <c r="E77" s="329"/>
      <c r="F77" s="200">
        <f>'PROD. REVENDA'!D4</f>
        <v>55</v>
      </c>
      <c r="G77" s="115">
        <f>'PROD. REVENDA'!E4</f>
        <v>80</v>
      </c>
      <c r="H77" s="202">
        <f t="shared" ref="H77:H140" si="10">IF(G77="", "",G77-F77)</f>
        <v>25</v>
      </c>
      <c r="I77" s="287">
        <f t="shared" ref="I77:I140" si="11">IFERROR(IF(G77="", "",H77/G77), "")</f>
        <v>0.3125</v>
      </c>
    </row>
    <row r="78" spans="1:10" x14ac:dyDescent="0.25">
      <c r="B78" s="328" t="str">
        <f>'PROD. REVENDA'!B5</f>
        <v>BLUR HD COM COR</v>
      </c>
      <c r="C78" s="329"/>
      <c r="D78" s="329"/>
      <c r="E78" s="329"/>
      <c r="F78" s="200">
        <f>'PROD. REVENDA'!D5</f>
        <v>92</v>
      </c>
      <c r="G78" s="115">
        <f>'PROD. REVENDA'!E5</f>
        <v>130</v>
      </c>
      <c r="H78" s="202">
        <f t="shared" si="10"/>
        <v>38</v>
      </c>
      <c r="I78" s="287">
        <f t="shared" si="11"/>
        <v>0.29230769230769232</v>
      </c>
    </row>
    <row r="79" spans="1:10" x14ac:dyDescent="0.25">
      <c r="B79" s="328" t="str">
        <f>'PROD. REVENDA'!B6</f>
        <v>MELANOSE PREMIUM COSMOBEAUTY</v>
      </c>
      <c r="C79" s="329"/>
      <c r="D79" s="329"/>
      <c r="E79" s="329"/>
      <c r="F79" s="200">
        <f>'PROD. REVENDA'!D6</f>
        <v>155.94</v>
      </c>
      <c r="G79" s="115">
        <f>'PROD. REVENDA'!E6</f>
        <v>200</v>
      </c>
      <c r="H79" s="202">
        <f t="shared" si="10"/>
        <v>44.06</v>
      </c>
      <c r="I79" s="287">
        <f t="shared" si="11"/>
        <v>0.22030000000000002</v>
      </c>
    </row>
    <row r="80" spans="1:10" x14ac:dyDescent="0.25">
      <c r="B80" s="328" t="str">
        <f>'PROD. REVENDA'!B7</f>
        <v>PROTETOR VULCANICE COSMOBEAUTY</v>
      </c>
      <c r="C80" s="329"/>
      <c r="D80" s="329"/>
      <c r="E80" s="329"/>
      <c r="F80" s="200">
        <f>'PROD. REVENDA'!D7</f>
        <v>51.54</v>
      </c>
      <c r="G80" s="115">
        <f>'PROD. REVENDA'!E7</f>
        <v>81</v>
      </c>
      <c r="H80" s="202">
        <f t="shared" si="10"/>
        <v>29.46</v>
      </c>
      <c r="I80" s="287">
        <f t="shared" si="11"/>
        <v>0.3637037037037037</v>
      </c>
    </row>
    <row r="81" spans="2:9" x14ac:dyDescent="0.25">
      <c r="B81" s="328" t="str">
        <f>'PROD. REVENDA'!B8</f>
        <v>SABONETE MOUSSE PLASTIC CLAREANCE COSMOBEAUTY</v>
      </c>
      <c r="C81" s="329"/>
      <c r="D81" s="329"/>
      <c r="E81" s="329"/>
      <c r="F81" s="200">
        <f>'PROD. REVENDA'!D8</f>
        <v>52</v>
      </c>
      <c r="G81" s="115">
        <f>'PROD. REVENDA'!E8</f>
        <v>80</v>
      </c>
      <c r="H81" s="202">
        <f t="shared" si="10"/>
        <v>28</v>
      </c>
      <c r="I81" s="287">
        <f t="shared" si="11"/>
        <v>0.35</v>
      </c>
    </row>
    <row r="82" spans="2:9" x14ac:dyDescent="0.25">
      <c r="B82" s="328" t="str">
        <f>'PROD. REVENDA'!B9</f>
        <v>SABONTE MOUSSE ANTI-OX COSMOBEAUTY</v>
      </c>
      <c r="C82" s="329"/>
      <c r="D82" s="329"/>
      <c r="E82" s="329"/>
      <c r="F82" s="200">
        <f>'PROD. REVENDA'!D9</f>
        <v>52</v>
      </c>
      <c r="G82" s="115">
        <f>'PROD. REVENDA'!E9</f>
        <v>80</v>
      </c>
      <c r="H82" s="202">
        <f t="shared" si="10"/>
        <v>28</v>
      </c>
      <c r="I82" s="287">
        <f t="shared" si="11"/>
        <v>0.35</v>
      </c>
    </row>
    <row r="83" spans="2:9" x14ac:dyDescent="0.25">
      <c r="B83" s="328" t="str">
        <f>'PROD. REVENDA'!B10</f>
        <v>ESPUMA DE LIMPEZA VULCANICE</v>
      </c>
      <c r="C83" s="329"/>
      <c r="D83" s="329"/>
      <c r="E83" s="329"/>
      <c r="F83" s="200">
        <f>'PROD. REVENDA'!D10</f>
        <v>52</v>
      </c>
      <c r="G83" s="115">
        <f>'PROD. REVENDA'!E10</f>
        <v>80</v>
      </c>
      <c r="H83" s="202">
        <f t="shared" si="10"/>
        <v>28</v>
      </c>
      <c r="I83" s="287">
        <f t="shared" si="11"/>
        <v>0.35</v>
      </c>
    </row>
    <row r="84" spans="2:9" x14ac:dyDescent="0.25">
      <c r="B84" s="328" t="str">
        <f>'PROD. REVENDA'!B11</f>
        <v>LOÇÃO TÔNICA BIO-C BIOAGE</v>
      </c>
      <c r="C84" s="329"/>
      <c r="D84" s="329"/>
      <c r="E84" s="329"/>
      <c r="F84" s="200">
        <f>'PROD. REVENDA'!D11</f>
        <v>0</v>
      </c>
      <c r="G84" s="115">
        <f>'PROD. REVENDA'!E11</f>
        <v>70</v>
      </c>
      <c r="H84" s="202">
        <f t="shared" si="10"/>
        <v>70</v>
      </c>
      <c r="I84" s="287">
        <f t="shared" si="11"/>
        <v>1</v>
      </c>
    </row>
    <row r="85" spans="2:9" x14ac:dyDescent="0.25">
      <c r="B85" s="328" t="str">
        <f>'PROD. REVENDA'!B12</f>
        <v>REST-DERM COSMOBEAUTY</v>
      </c>
      <c r="C85" s="329"/>
      <c r="D85" s="329"/>
      <c r="E85" s="329"/>
      <c r="F85" s="200">
        <f>'PROD. REVENDA'!D12</f>
        <v>91.74</v>
      </c>
      <c r="G85" s="115">
        <f>'PROD. REVENDA'!E12</f>
        <v>130</v>
      </c>
      <c r="H85" s="202">
        <f t="shared" si="10"/>
        <v>38.260000000000005</v>
      </c>
      <c r="I85" s="287">
        <f t="shared" si="11"/>
        <v>0.29430769230769233</v>
      </c>
    </row>
    <row r="86" spans="2:9" x14ac:dyDescent="0.25">
      <c r="B86" s="328" t="str">
        <f>'PROD. REVENDA'!B13</f>
        <v>DMAE CREME ANTI-RUGAS BOTHANICA</v>
      </c>
      <c r="C86" s="329"/>
      <c r="D86" s="329"/>
      <c r="E86" s="329"/>
      <c r="F86" s="200">
        <f>'PROD. REVENDA'!D13</f>
        <v>80</v>
      </c>
      <c r="G86" s="115">
        <f>'PROD. REVENDA'!E13</f>
        <v>120</v>
      </c>
      <c r="H86" s="202">
        <f t="shared" si="10"/>
        <v>40</v>
      </c>
      <c r="I86" s="287">
        <f t="shared" si="11"/>
        <v>0.33333333333333331</v>
      </c>
    </row>
    <row r="87" spans="2:9" hidden="1" x14ac:dyDescent="0.25">
      <c r="B87" s="328">
        <f>'PROD. REVENDA'!B14</f>
        <v>0</v>
      </c>
      <c r="C87" s="329"/>
      <c r="D87" s="329"/>
      <c r="E87" s="329"/>
      <c r="F87" s="200">
        <f>'PROD. REVENDA'!D14</f>
        <v>0</v>
      </c>
      <c r="G87" s="115">
        <f>'PROD. REVENDA'!E14</f>
        <v>0</v>
      </c>
      <c r="H87" s="202">
        <f t="shared" si="10"/>
        <v>0</v>
      </c>
      <c r="I87" s="287" t="str">
        <f t="shared" si="11"/>
        <v/>
      </c>
    </row>
    <row r="88" spans="2:9" hidden="1" x14ac:dyDescent="0.25">
      <c r="B88" s="328">
        <f>'PROD. REVENDA'!B15</f>
        <v>0</v>
      </c>
      <c r="C88" s="329"/>
      <c r="D88" s="329"/>
      <c r="E88" s="329"/>
      <c r="F88" s="200">
        <f>'PROD. REVENDA'!D15</f>
        <v>0</v>
      </c>
      <c r="G88" s="115">
        <f>'PROD. REVENDA'!E15</f>
        <v>0</v>
      </c>
      <c r="H88" s="202">
        <f t="shared" si="10"/>
        <v>0</v>
      </c>
      <c r="I88" s="287" t="str">
        <f t="shared" si="11"/>
        <v/>
      </c>
    </row>
    <row r="89" spans="2:9" hidden="1" x14ac:dyDescent="0.25">
      <c r="B89" s="328">
        <f>'PROD. REVENDA'!B16</f>
        <v>0</v>
      </c>
      <c r="C89" s="329"/>
      <c r="D89" s="329"/>
      <c r="E89" s="329"/>
      <c r="F89" s="200">
        <f>'PROD. REVENDA'!D16</f>
        <v>0</v>
      </c>
      <c r="G89" s="115">
        <f>'PROD. REVENDA'!E16</f>
        <v>0</v>
      </c>
      <c r="H89" s="202">
        <f t="shared" si="10"/>
        <v>0</v>
      </c>
      <c r="I89" s="287" t="str">
        <f t="shared" si="11"/>
        <v/>
      </c>
    </row>
    <row r="90" spans="2:9" hidden="1" x14ac:dyDescent="0.25">
      <c r="B90" s="328">
        <f>'PROD. REVENDA'!B17</f>
        <v>0</v>
      </c>
      <c r="C90" s="329"/>
      <c r="D90" s="329"/>
      <c r="E90" s="329"/>
      <c r="F90" s="200">
        <f>'PROD. REVENDA'!D17</f>
        <v>0</v>
      </c>
      <c r="G90" s="115">
        <f>'PROD. REVENDA'!E17</f>
        <v>0</v>
      </c>
      <c r="H90" s="202">
        <f t="shared" si="10"/>
        <v>0</v>
      </c>
      <c r="I90" s="287" t="str">
        <f t="shared" si="11"/>
        <v/>
      </c>
    </row>
    <row r="91" spans="2:9" hidden="1" x14ac:dyDescent="0.25">
      <c r="B91" s="328">
        <f>'PROD. REVENDA'!B18</f>
        <v>0</v>
      </c>
      <c r="C91" s="329"/>
      <c r="D91" s="329"/>
      <c r="E91" s="329"/>
      <c r="F91" s="200">
        <f>'PROD. REVENDA'!D18</f>
        <v>0</v>
      </c>
      <c r="G91" s="115">
        <f>'PROD. REVENDA'!E18</f>
        <v>0</v>
      </c>
      <c r="H91" s="202">
        <f t="shared" si="10"/>
        <v>0</v>
      </c>
      <c r="I91" s="287" t="str">
        <f t="shared" si="11"/>
        <v/>
      </c>
    </row>
    <row r="92" spans="2:9" hidden="1" x14ac:dyDescent="0.25">
      <c r="B92" s="328">
        <f>'PROD. REVENDA'!B19</f>
        <v>0</v>
      </c>
      <c r="C92" s="329"/>
      <c r="D92" s="329"/>
      <c r="E92" s="329"/>
      <c r="F92" s="200">
        <f>'PROD. REVENDA'!D19</f>
        <v>0</v>
      </c>
      <c r="G92" s="115">
        <f>'PROD. REVENDA'!E19</f>
        <v>0</v>
      </c>
      <c r="H92" s="202">
        <f t="shared" si="10"/>
        <v>0</v>
      </c>
      <c r="I92" s="287" t="str">
        <f t="shared" si="11"/>
        <v/>
      </c>
    </row>
    <row r="93" spans="2:9" hidden="1" x14ac:dyDescent="0.25">
      <c r="B93" s="328">
        <f>'PROD. REVENDA'!B20</f>
        <v>0</v>
      </c>
      <c r="C93" s="329"/>
      <c r="D93" s="329"/>
      <c r="E93" s="329"/>
      <c r="F93" s="200">
        <f>'PROD. REVENDA'!D20</f>
        <v>0</v>
      </c>
      <c r="G93" s="115">
        <f>'PROD. REVENDA'!E20</f>
        <v>0</v>
      </c>
      <c r="H93" s="202">
        <f t="shared" si="10"/>
        <v>0</v>
      </c>
      <c r="I93" s="287" t="str">
        <f t="shared" si="11"/>
        <v/>
      </c>
    </row>
    <row r="94" spans="2:9" hidden="1" x14ac:dyDescent="0.25">
      <c r="B94" s="328">
        <f>'PROD. REVENDA'!B21</f>
        <v>0</v>
      </c>
      <c r="C94" s="329"/>
      <c r="D94" s="329"/>
      <c r="E94" s="329"/>
      <c r="F94" s="200">
        <f>'PROD. REVENDA'!D21</f>
        <v>0</v>
      </c>
      <c r="G94" s="115">
        <f>'PROD. REVENDA'!E21</f>
        <v>0</v>
      </c>
      <c r="H94" s="202">
        <f t="shared" si="10"/>
        <v>0</v>
      </c>
      <c r="I94" s="287" t="str">
        <f t="shared" si="11"/>
        <v/>
      </c>
    </row>
    <row r="95" spans="2:9" hidden="1" x14ac:dyDescent="0.25">
      <c r="B95" s="328">
        <f>'PROD. REVENDA'!B22</f>
        <v>0</v>
      </c>
      <c r="C95" s="329"/>
      <c r="D95" s="329"/>
      <c r="E95" s="329"/>
      <c r="F95" s="200">
        <f>'PROD. REVENDA'!D22</f>
        <v>0</v>
      </c>
      <c r="G95" s="115">
        <f>'PROD. REVENDA'!E22</f>
        <v>0</v>
      </c>
      <c r="H95" s="202">
        <f t="shared" si="10"/>
        <v>0</v>
      </c>
      <c r="I95" s="287" t="str">
        <f t="shared" si="11"/>
        <v/>
      </c>
    </row>
    <row r="96" spans="2:9" hidden="1" x14ac:dyDescent="0.25">
      <c r="B96" s="328">
        <f>'PROD. REVENDA'!B23</f>
        <v>0</v>
      </c>
      <c r="C96" s="329"/>
      <c r="D96" s="329"/>
      <c r="E96" s="329"/>
      <c r="F96" s="200">
        <f>'PROD. REVENDA'!D23</f>
        <v>0</v>
      </c>
      <c r="G96" s="115">
        <f>'PROD. REVENDA'!E23</f>
        <v>0</v>
      </c>
      <c r="H96" s="202">
        <f t="shared" si="10"/>
        <v>0</v>
      </c>
      <c r="I96" s="287" t="str">
        <f t="shared" si="11"/>
        <v/>
      </c>
    </row>
    <row r="97" spans="2:9" hidden="1" x14ac:dyDescent="0.25">
      <c r="B97" s="328">
        <f>'PROD. REVENDA'!B24</f>
        <v>0</v>
      </c>
      <c r="C97" s="329"/>
      <c r="D97" s="329"/>
      <c r="E97" s="329"/>
      <c r="F97" s="200">
        <f>'PROD. REVENDA'!D24</f>
        <v>0</v>
      </c>
      <c r="G97" s="115">
        <f>'PROD. REVENDA'!E24</f>
        <v>0</v>
      </c>
      <c r="H97" s="202">
        <f t="shared" si="10"/>
        <v>0</v>
      </c>
      <c r="I97" s="287" t="str">
        <f t="shared" si="11"/>
        <v/>
      </c>
    </row>
    <row r="98" spans="2:9" hidden="1" x14ac:dyDescent="0.25">
      <c r="B98" s="328">
        <f>'PROD. REVENDA'!B25</f>
        <v>0</v>
      </c>
      <c r="C98" s="329"/>
      <c r="D98" s="329"/>
      <c r="E98" s="329"/>
      <c r="F98" s="200">
        <f>'PROD. REVENDA'!D25</f>
        <v>0</v>
      </c>
      <c r="G98" s="115">
        <f>'PROD. REVENDA'!E25</f>
        <v>0</v>
      </c>
      <c r="H98" s="202">
        <f t="shared" si="10"/>
        <v>0</v>
      </c>
      <c r="I98" s="287" t="str">
        <f t="shared" si="11"/>
        <v/>
      </c>
    </row>
    <row r="99" spans="2:9" hidden="1" x14ac:dyDescent="0.25">
      <c r="B99" s="328">
        <f>'PROD. REVENDA'!B26</f>
        <v>0</v>
      </c>
      <c r="C99" s="329"/>
      <c r="D99" s="329"/>
      <c r="E99" s="329"/>
      <c r="F99" s="200">
        <f>'PROD. REVENDA'!D26</f>
        <v>0</v>
      </c>
      <c r="G99" s="115">
        <f>'PROD. REVENDA'!E26</f>
        <v>0</v>
      </c>
      <c r="H99" s="202">
        <f t="shared" si="10"/>
        <v>0</v>
      </c>
      <c r="I99" s="287" t="str">
        <f t="shared" si="11"/>
        <v/>
      </c>
    </row>
    <row r="100" spans="2:9" hidden="1" x14ac:dyDescent="0.25">
      <c r="B100" s="328">
        <f>'PROD. REVENDA'!B27</f>
        <v>0</v>
      </c>
      <c r="C100" s="329"/>
      <c r="D100" s="329"/>
      <c r="E100" s="329"/>
      <c r="F100" s="200">
        <f>'PROD. REVENDA'!D27</f>
        <v>0</v>
      </c>
      <c r="G100" s="115">
        <f>'PROD. REVENDA'!E27</f>
        <v>0</v>
      </c>
      <c r="H100" s="202">
        <f t="shared" si="10"/>
        <v>0</v>
      </c>
      <c r="I100" s="287" t="str">
        <f t="shared" si="11"/>
        <v/>
      </c>
    </row>
    <row r="101" spans="2:9" hidden="1" x14ac:dyDescent="0.25">
      <c r="B101" s="328">
        <f>'PROD. REVENDA'!B28</f>
        <v>0</v>
      </c>
      <c r="C101" s="329"/>
      <c r="D101" s="329"/>
      <c r="E101" s="329"/>
      <c r="F101" s="200">
        <f>'PROD. REVENDA'!D28</f>
        <v>0</v>
      </c>
      <c r="G101" s="115">
        <f>'PROD. REVENDA'!E28</f>
        <v>0</v>
      </c>
      <c r="H101" s="202">
        <f t="shared" si="10"/>
        <v>0</v>
      </c>
      <c r="I101" s="287" t="str">
        <f t="shared" si="11"/>
        <v/>
      </c>
    </row>
    <row r="102" spans="2:9" hidden="1" x14ac:dyDescent="0.25">
      <c r="B102" s="328">
        <f>'PROD. REVENDA'!B29</f>
        <v>0</v>
      </c>
      <c r="C102" s="329"/>
      <c r="D102" s="329"/>
      <c r="E102" s="329"/>
      <c r="F102" s="200">
        <f>'PROD. REVENDA'!D29</f>
        <v>0</v>
      </c>
      <c r="G102" s="115">
        <f>'PROD. REVENDA'!E29</f>
        <v>0</v>
      </c>
      <c r="H102" s="202">
        <f t="shared" si="10"/>
        <v>0</v>
      </c>
      <c r="I102" s="287" t="str">
        <f t="shared" si="11"/>
        <v/>
      </c>
    </row>
    <row r="103" spans="2:9" hidden="1" x14ac:dyDescent="0.25">
      <c r="B103" s="328">
        <f>'PROD. REVENDA'!B30</f>
        <v>0</v>
      </c>
      <c r="C103" s="329"/>
      <c r="D103" s="329"/>
      <c r="E103" s="329"/>
      <c r="F103" s="200">
        <f>'PROD. REVENDA'!D30</f>
        <v>0</v>
      </c>
      <c r="G103" s="115">
        <f>'PROD. REVENDA'!E30</f>
        <v>0</v>
      </c>
      <c r="H103" s="202">
        <f t="shared" si="10"/>
        <v>0</v>
      </c>
      <c r="I103" s="287" t="str">
        <f t="shared" si="11"/>
        <v/>
      </c>
    </row>
    <row r="104" spans="2:9" hidden="1" x14ac:dyDescent="0.25">
      <c r="B104" s="328">
        <f>'PROD. REVENDA'!B31</f>
        <v>0</v>
      </c>
      <c r="C104" s="329"/>
      <c r="D104" s="329"/>
      <c r="E104" s="329"/>
      <c r="F104" s="200">
        <f>'PROD. REVENDA'!D31</f>
        <v>0</v>
      </c>
      <c r="G104" s="115">
        <f>'PROD. REVENDA'!E31</f>
        <v>0</v>
      </c>
      <c r="H104" s="202">
        <f t="shared" si="10"/>
        <v>0</v>
      </c>
      <c r="I104" s="287" t="str">
        <f t="shared" si="11"/>
        <v/>
      </c>
    </row>
    <row r="105" spans="2:9" hidden="1" x14ac:dyDescent="0.25">
      <c r="B105" s="328">
        <f>'PROD. REVENDA'!B32</f>
        <v>0</v>
      </c>
      <c r="C105" s="329"/>
      <c r="D105" s="329"/>
      <c r="E105" s="329"/>
      <c r="F105" s="200">
        <f>'PROD. REVENDA'!D32</f>
        <v>0</v>
      </c>
      <c r="G105" s="115">
        <f>'PROD. REVENDA'!E32</f>
        <v>0</v>
      </c>
      <c r="H105" s="202">
        <f t="shared" si="10"/>
        <v>0</v>
      </c>
      <c r="I105" s="287" t="str">
        <f t="shared" si="11"/>
        <v/>
      </c>
    </row>
    <row r="106" spans="2:9" hidden="1" x14ac:dyDescent="0.25">
      <c r="B106" s="328">
        <f>'PROD. REVENDA'!B33</f>
        <v>0</v>
      </c>
      <c r="C106" s="329"/>
      <c r="D106" s="329"/>
      <c r="E106" s="329"/>
      <c r="F106" s="200">
        <f>'PROD. REVENDA'!D33</f>
        <v>0</v>
      </c>
      <c r="G106" s="115">
        <f>'PROD. REVENDA'!E33</f>
        <v>0</v>
      </c>
      <c r="H106" s="202">
        <f t="shared" si="10"/>
        <v>0</v>
      </c>
      <c r="I106" s="287" t="str">
        <f t="shared" si="11"/>
        <v/>
      </c>
    </row>
    <row r="107" spans="2:9" hidden="1" x14ac:dyDescent="0.25">
      <c r="B107" s="328">
        <f>'PROD. REVENDA'!B34</f>
        <v>0</v>
      </c>
      <c r="C107" s="329"/>
      <c r="D107" s="329"/>
      <c r="E107" s="329"/>
      <c r="F107" s="200">
        <f>'PROD. REVENDA'!D34</f>
        <v>0</v>
      </c>
      <c r="G107" s="115">
        <f>'PROD. REVENDA'!E34</f>
        <v>0</v>
      </c>
      <c r="H107" s="202">
        <f t="shared" si="10"/>
        <v>0</v>
      </c>
      <c r="I107" s="287" t="str">
        <f t="shared" si="11"/>
        <v/>
      </c>
    </row>
    <row r="108" spans="2:9" hidden="1" x14ac:dyDescent="0.25">
      <c r="B108" s="328">
        <f>'PROD. REVENDA'!B35</f>
        <v>0</v>
      </c>
      <c r="C108" s="329"/>
      <c r="D108" s="329"/>
      <c r="E108" s="329"/>
      <c r="F108" s="200">
        <f>'PROD. REVENDA'!D35</f>
        <v>0</v>
      </c>
      <c r="G108" s="115">
        <f>'PROD. REVENDA'!E35</f>
        <v>0</v>
      </c>
      <c r="H108" s="202">
        <f t="shared" si="10"/>
        <v>0</v>
      </c>
      <c r="I108" s="287" t="str">
        <f t="shared" si="11"/>
        <v/>
      </c>
    </row>
    <row r="109" spans="2:9" hidden="1" x14ac:dyDescent="0.25">
      <c r="B109" s="328">
        <f>'PROD. REVENDA'!B36</f>
        <v>0</v>
      </c>
      <c r="C109" s="329"/>
      <c r="D109" s="329"/>
      <c r="E109" s="329"/>
      <c r="F109" s="200">
        <f>'PROD. REVENDA'!D36</f>
        <v>0</v>
      </c>
      <c r="G109" s="115">
        <f>'PROD. REVENDA'!E36</f>
        <v>0</v>
      </c>
      <c r="H109" s="202">
        <f t="shared" si="10"/>
        <v>0</v>
      </c>
      <c r="I109" s="287" t="str">
        <f t="shared" si="11"/>
        <v/>
      </c>
    </row>
    <row r="110" spans="2:9" hidden="1" x14ac:dyDescent="0.25">
      <c r="B110" s="328">
        <f>'PROD. REVENDA'!B37</f>
        <v>0</v>
      </c>
      <c r="C110" s="329"/>
      <c r="D110" s="329"/>
      <c r="E110" s="329"/>
      <c r="F110" s="200">
        <f>'PROD. REVENDA'!D37</f>
        <v>0</v>
      </c>
      <c r="G110" s="115">
        <f>'PROD. REVENDA'!E37</f>
        <v>0</v>
      </c>
      <c r="H110" s="202">
        <f t="shared" si="10"/>
        <v>0</v>
      </c>
      <c r="I110" s="287" t="str">
        <f t="shared" si="11"/>
        <v/>
      </c>
    </row>
    <row r="111" spans="2:9" hidden="1" x14ac:dyDescent="0.25">
      <c r="B111" s="328">
        <f>'PROD. REVENDA'!B38</f>
        <v>0</v>
      </c>
      <c r="C111" s="329"/>
      <c r="D111" s="329"/>
      <c r="E111" s="329"/>
      <c r="F111" s="200">
        <f>'PROD. REVENDA'!D38</f>
        <v>0</v>
      </c>
      <c r="G111" s="115">
        <f>'PROD. REVENDA'!E38</f>
        <v>0</v>
      </c>
      <c r="H111" s="202">
        <f t="shared" si="10"/>
        <v>0</v>
      </c>
      <c r="I111" s="287" t="str">
        <f t="shared" si="11"/>
        <v/>
      </c>
    </row>
    <row r="112" spans="2:9" hidden="1" x14ac:dyDescent="0.25">
      <c r="B112" s="328">
        <f>'PROD. REVENDA'!B39</f>
        <v>0</v>
      </c>
      <c r="C112" s="329"/>
      <c r="D112" s="329"/>
      <c r="E112" s="329"/>
      <c r="F112" s="200">
        <f>'PROD. REVENDA'!D39</f>
        <v>0</v>
      </c>
      <c r="G112" s="115">
        <f>'PROD. REVENDA'!E39</f>
        <v>0</v>
      </c>
      <c r="H112" s="202">
        <f t="shared" si="10"/>
        <v>0</v>
      </c>
      <c r="I112" s="287" t="str">
        <f t="shared" si="11"/>
        <v/>
      </c>
    </row>
    <row r="113" spans="2:9" hidden="1" x14ac:dyDescent="0.25">
      <c r="B113" s="328">
        <f>'PROD. REVENDA'!B40</f>
        <v>0</v>
      </c>
      <c r="C113" s="329"/>
      <c r="D113" s="329"/>
      <c r="E113" s="329"/>
      <c r="F113" s="200">
        <f>'PROD. REVENDA'!D40</f>
        <v>0</v>
      </c>
      <c r="G113" s="115">
        <f>'PROD. REVENDA'!E40</f>
        <v>0</v>
      </c>
      <c r="H113" s="202">
        <f t="shared" si="10"/>
        <v>0</v>
      </c>
      <c r="I113" s="287" t="str">
        <f t="shared" si="11"/>
        <v/>
      </c>
    </row>
    <row r="114" spans="2:9" hidden="1" x14ac:dyDescent="0.25">
      <c r="B114" s="328">
        <f>'PROD. REVENDA'!B41</f>
        <v>0</v>
      </c>
      <c r="C114" s="329"/>
      <c r="D114" s="329"/>
      <c r="E114" s="329"/>
      <c r="F114" s="200">
        <f>'PROD. REVENDA'!D41</f>
        <v>0</v>
      </c>
      <c r="G114" s="115">
        <f>'PROD. REVENDA'!E41</f>
        <v>0</v>
      </c>
      <c r="H114" s="202">
        <f t="shared" si="10"/>
        <v>0</v>
      </c>
      <c r="I114" s="287" t="str">
        <f t="shared" si="11"/>
        <v/>
      </c>
    </row>
    <row r="115" spans="2:9" hidden="1" x14ac:dyDescent="0.25">
      <c r="B115" s="328">
        <f>'PROD. REVENDA'!B42</f>
        <v>0</v>
      </c>
      <c r="C115" s="329"/>
      <c r="D115" s="329"/>
      <c r="E115" s="329"/>
      <c r="F115" s="200">
        <f>'PROD. REVENDA'!D42</f>
        <v>0</v>
      </c>
      <c r="G115" s="115">
        <f>'PROD. REVENDA'!E42</f>
        <v>0</v>
      </c>
      <c r="H115" s="202">
        <f t="shared" si="10"/>
        <v>0</v>
      </c>
      <c r="I115" s="287" t="str">
        <f t="shared" si="11"/>
        <v/>
      </c>
    </row>
    <row r="116" spans="2:9" hidden="1" x14ac:dyDescent="0.25">
      <c r="B116" s="328">
        <f>'PROD. REVENDA'!B43</f>
        <v>0</v>
      </c>
      <c r="C116" s="329"/>
      <c r="D116" s="329"/>
      <c r="E116" s="329"/>
      <c r="F116" s="200">
        <f>'PROD. REVENDA'!D43</f>
        <v>0</v>
      </c>
      <c r="G116" s="115">
        <f>'PROD. REVENDA'!E43</f>
        <v>0</v>
      </c>
      <c r="H116" s="202">
        <f t="shared" si="10"/>
        <v>0</v>
      </c>
      <c r="I116" s="287" t="str">
        <f t="shared" si="11"/>
        <v/>
      </c>
    </row>
    <row r="117" spans="2:9" hidden="1" x14ac:dyDescent="0.25">
      <c r="B117" s="328">
        <f>'PROD. REVENDA'!B44</f>
        <v>0</v>
      </c>
      <c r="C117" s="329"/>
      <c r="D117" s="329"/>
      <c r="E117" s="329"/>
      <c r="F117" s="200">
        <f>'PROD. REVENDA'!D44</f>
        <v>0</v>
      </c>
      <c r="G117" s="115">
        <f>'PROD. REVENDA'!E44</f>
        <v>0</v>
      </c>
      <c r="H117" s="202">
        <f t="shared" si="10"/>
        <v>0</v>
      </c>
      <c r="I117" s="287" t="str">
        <f t="shared" si="11"/>
        <v/>
      </c>
    </row>
    <row r="118" spans="2:9" hidden="1" x14ac:dyDescent="0.25">
      <c r="B118" s="328">
        <f>'PROD. REVENDA'!B45</f>
        <v>0</v>
      </c>
      <c r="C118" s="329"/>
      <c r="D118" s="329"/>
      <c r="E118" s="329"/>
      <c r="F118" s="200">
        <f>'PROD. REVENDA'!D45</f>
        <v>0</v>
      </c>
      <c r="G118" s="115">
        <f>'PROD. REVENDA'!E45</f>
        <v>0</v>
      </c>
      <c r="H118" s="202">
        <f t="shared" si="10"/>
        <v>0</v>
      </c>
      <c r="I118" s="287" t="str">
        <f t="shared" si="11"/>
        <v/>
      </c>
    </row>
    <row r="119" spans="2:9" hidden="1" x14ac:dyDescent="0.25">
      <c r="B119" s="328">
        <f>'PROD. REVENDA'!B46</f>
        <v>0</v>
      </c>
      <c r="C119" s="329"/>
      <c r="D119" s="329"/>
      <c r="E119" s="329"/>
      <c r="F119" s="200">
        <f>'PROD. REVENDA'!D46</f>
        <v>0</v>
      </c>
      <c r="G119" s="115">
        <f>'PROD. REVENDA'!E46</f>
        <v>0</v>
      </c>
      <c r="H119" s="202">
        <f t="shared" si="10"/>
        <v>0</v>
      </c>
      <c r="I119" s="287" t="str">
        <f t="shared" si="11"/>
        <v/>
      </c>
    </row>
    <row r="120" spans="2:9" hidden="1" x14ac:dyDescent="0.25">
      <c r="B120" s="328">
        <f>'PROD. REVENDA'!B47</f>
        <v>0</v>
      </c>
      <c r="C120" s="329"/>
      <c r="D120" s="329"/>
      <c r="E120" s="329"/>
      <c r="F120" s="200">
        <f>'PROD. REVENDA'!D47</f>
        <v>0</v>
      </c>
      <c r="G120" s="115">
        <f>'PROD. REVENDA'!E47</f>
        <v>0</v>
      </c>
      <c r="H120" s="202">
        <f t="shared" si="10"/>
        <v>0</v>
      </c>
      <c r="I120" s="287" t="str">
        <f t="shared" si="11"/>
        <v/>
      </c>
    </row>
    <row r="121" spans="2:9" hidden="1" x14ac:dyDescent="0.25">
      <c r="B121" s="328">
        <f>'PROD. REVENDA'!B48</f>
        <v>0</v>
      </c>
      <c r="C121" s="329"/>
      <c r="D121" s="329"/>
      <c r="E121" s="329"/>
      <c r="F121" s="200">
        <f>'PROD. REVENDA'!D48</f>
        <v>0</v>
      </c>
      <c r="G121" s="115">
        <f>'PROD. REVENDA'!E48</f>
        <v>0</v>
      </c>
      <c r="H121" s="202">
        <f t="shared" si="10"/>
        <v>0</v>
      </c>
      <c r="I121" s="287" t="str">
        <f t="shared" si="11"/>
        <v/>
      </c>
    </row>
    <row r="122" spans="2:9" hidden="1" x14ac:dyDescent="0.25">
      <c r="B122" s="328">
        <f>'PROD. REVENDA'!B49</f>
        <v>0</v>
      </c>
      <c r="C122" s="329"/>
      <c r="D122" s="329"/>
      <c r="E122" s="329"/>
      <c r="F122" s="200">
        <f>'PROD. REVENDA'!D49</f>
        <v>0</v>
      </c>
      <c r="G122" s="115">
        <f>'PROD. REVENDA'!E49</f>
        <v>0</v>
      </c>
      <c r="H122" s="202">
        <f t="shared" si="10"/>
        <v>0</v>
      </c>
      <c r="I122" s="287" t="str">
        <f t="shared" si="11"/>
        <v/>
      </c>
    </row>
    <row r="123" spans="2:9" hidden="1" x14ac:dyDescent="0.25">
      <c r="B123" s="328">
        <f>'PROD. REVENDA'!B50</f>
        <v>0</v>
      </c>
      <c r="C123" s="329"/>
      <c r="D123" s="329"/>
      <c r="E123" s="329"/>
      <c r="F123" s="200">
        <f>'PROD. REVENDA'!D50</f>
        <v>0</v>
      </c>
      <c r="G123" s="115">
        <f>'PROD. REVENDA'!E50</f>
        <v>0</v>
      </c>
      <c r="H123" s="202">
        <f t="shared" si="10"/>
        <v>0</v>
      </c>
      <c r="I123" s="287" t="str">
        <f t="shared" si="11"/>
        <v/>
      </c>
    </row>
    <row r="124" spans="2:9" hidden="1" x14ac:dyDescent="0.25">
      <c r="B124" s="328">
        <f>'PROD. REVENDA'!B51</f>
        <v>0</v>
      </c>
      <c r="C124" s="329"/>
      <c r="D124" s="329"/>
      <c r="E124" s="329"/>
      <c r="F124" s="200">
        <f>'PROD. REVENDA'!D51</f>
        <v>0</v>
      </c>
      <c r="G124" s="115">
        <f>'PROD. REVENDA'!E51</f>
        <v>0</v>
      </c>
      <c r="H124" s="202">
        <f t="shared" si="10"/>
        <v>0</v>
      </c>
      <c r="I124" s="287" t="str">
        <f t="shared" si="11"/>
        <v/>
      </c>
    </row>
    <row r="125" spans="2:9" hidden="1" x14ac:dyDescent="0.25">
      <c r="B125" s="328">
        <f>'PROD. REVENDA'!B52</f>
        <v>0</v>
      </c>
      <c r="C125" s="329"/>
      <c r="D125" s="329"/>
      <c r="E125" s="329"/>
      <c r="F125" s="200">
        <f>'PROD. REVENDA'!D52</f>
        <v>0</v>
      </c>
      <c r="G125" s="115">
        <f>'PROD. REVENDA'!E52</f>
        <v>0</v>
      </c>
      <c r="H125" s="202">
        <f t="shared" si="10"/>
        <v>0</v>
      </c>
      <c r="I125" s="287" t="str">
        <f t="shared" si="11"/>
        <v/>
      </c>
    </row>
    <row r="126" spans="2:9" hidden="1" x14ac:dyDescent="0.25">
      <c r="B126" s="328">
        <f>'PROD. REVENDA'!B53</f>
        <v>0</v>
      </c>
      <c r="C126" s="329"/>
      <c r="D126" s="329"/>
      <c r="E126" s="329"/>
      <c r="F126" s="200">
        <f>'PROD. REVENDA'!D53</f>
        <v>0</v>
      </c>
      <c r="G126" s="115">
        <f>'PROD. REVENDA'!E53</f>
        <v>0</v>
      </c>
      <c r="H126" s="202">
        <f t="shared" si="10"/>
        <v>0</v>
      </c>
      <c r="I126" s="287" t="str">
        <f t="shared" si="11"/>
        <v/>
      </c>
    </row>
    <row r="127" spans="2:9" hidden="1" x14ac:dyDescent="0.25">
      <c r="B127" s="328">
        <f>'PROD. REVENDA'!B54</f>
        <v>0</v>
      </c>
      <c r="C127" s="329"/>
      <c r="D127" s="329"/>
      <c r="E127" s="329"/>
      <c r="F127" s="200">
        <f>'PROD. REVENDA'!D54</f>
        <v>0</v>
      </c>
      <c r="G127" s="115">
        <f>'PROD. REVENDA'!E54</f>
        <v>0</v>
      </c>
      <c r="H127" s="202">
        <f t="shared" si="10"/>
        <v>0</v>
      </c>
      <c r="I127" s="287" t="str">
        <f t="shared" si="11"/>
        <v/>
      </c>
    </row>
    <row r="128" spans="2:9" hidden="1" x14ac:dyDescent="0.25">
      <c r="B128" s="328">
        <f>'PROD. REVENDA'!B55</f>
        <v>0</v>
      </c>
      <c r="C128" s="329"/>
      <c r="D128" s="329"/>
      <c r="E128" s="329"/>
      <c r="F128" s="200">
        <f>'PROD. REVENDA'!D55</f>
        <v>0</v>
      </c>
      <c r="G128" s="115">
        <f>'PROD. REVENDA'!E55</f>
        <v>0</v>
      </c>
      <c r="H128" s="202">
        <f t="shared" si="10"/>
        <v>0</v>
      </c>
      <c r="I128" s="287" t="str">
        <f t="shared" si="11"/>
        <v/>
      </c>
    </row>
    <row r="129" spans="2:9" hidden="1" x14ac:dyDescent="0.25">
      <c r="B129" s="328">
        <f>'PROD. REVENDA'!B56</f>
        <v>0</v>
      </c>
      <c r="C129" s="329"/>
      <c r="D129" s="329"/>
      <c r="E129" s="329"/>
      <c r="F129" s="200">
        <f>'PROD. REVENDA'!D56</f>
        <v>0</v>
      </c>
      <c r="G129" s="115">
        <f>'PROD. REVENDA'!E56</f>
        <v>0</v>
      </c>
      <c r="H129" s="202">
        <f t="shared" si="10"/>
        <v>0</v>
      </c>
      <c r="I129" s="287" t="str">
        <f t="shared" si="11"/>
        <v/>
      </c>
    </row>
    <row r="130" spans="2:9" hidden="1" x14ac:dyDescent="0.25">
      <c r="B130" s="328">
        <f>'PROD. REVENDA'!B57</f>
        <v>0</v>
      </c>
      <c r="C130" s="329"/>
      <c r="D130" s="329"/>
      <c r="E130" s="329"/>
      <c r="F130" s="200">
        <f>'PROD. REVENDA'!D57</f>
        <v>0</v>
      </c>
      <c r="G130" s="115">
        <f>'PROD. REVENDA'!E57</f>
        <v>0</v>
      </c>
      <c r="H130" s="202">
        <f t="shared" si="10"/>
        <v>0</v>
      </c>
      <c r="I130" s="287" t="str">
        <f t="shared" si="11"/>
        <v/>
      </c>
    </row>
    <row r="131" spans="2:9" hidden="1" x14ac:dyDescent="0.25">
      <c r="B131" s="328">
        <f>'PROD. REVENDA'!B58</f>
        <v>0</v>
      </c>
      <c r="C131" s="329"/>
      <c r="D131" s="329"/>
      <c r="E131" s="329"/>
      <c r="F131" s="200">
        <f>'PROD. REVENDA'!D58</f>
        <v>0</v>
      </c>
      <c r="G131" s="115">
        <f>'PROD. REVENDA'!E58</f>
        <v>0</v>
      </c>
      <c r="H131" s="202">
        <f t="shared" si="10"/>
        <v>0</v>
      </c>
      <c r="I131" s="287" t="str">
        <f t="shared" si="11"/>
        <v/>
      </c>
    </row>
    <row r="132" spans="2:9" hidden="1" x14ac:dyDescent="0.25">
      <c r="B132" s="328">
        <f>'PROD. REVENDA'!B59</f>
        <v>0</v>
      </c>
      <c r="C132" s="329"/>
      <c r="D132" s="329"/>
      <c r="E132" s="329"/>
      <c r="F132" s="200">
        <f>'PROD. REVENDA'!D59</f>
        <v>0</v>
      </c>
      <c r="G132" s="115">
        <f>'PROD. REVENDA'!E59</f>
        <v>0</v>
      </c>
      <c r="H132" s="202">
        <f t="shared" si="10"/>
        <v>0</v>
      </c>
      <c r="I132" s="287" t="str">
        <f t="shared" si="11"/>
        <v/>
      </c>
    </row>
    <row r="133" spans="2:9" hidden="1" x14ac:dyDescent="0.25">
      <c r="B133" s="328">
        <f>'PROD. REVENDA'!B60</f>
        <v>0</v>
      </c>
      <c r="C133" s="329"/>
      <c r="D133" s="329"/>
      <c r="E133" s="329"/>
      <c r="F133" s="200">
        <f>'PROD. REVENDA'!D60</f>
        <v>0</v>
      </c>
      <c r="G133" s="115">
        <f>'PROD. REVENDA'!E60</f>
        <v>0</v>
      </c>
      <c r="H133" s="202">
        <f t="shared" si="10"/>
        <v>0</v>
      </c>
      <c r="I133" s="287" t="str">
        <f t="shared" si="11"/>
        <v/>
      </c>
    </row>
    <row r="134" spans="2:9" hidden="1" x14ac:dyDescent="0.25">
      <c r="B134" s="328">
        <f>'PROD. REVENDA'!B61</f>
        <v>0</v>
      </c>
      <c r="C134" s="329"/>
      <c r="D134" s="329"/>
      <c r="E134" s="329"/>
      <c r="F134" s="200">
        <f>'PROD. REVENDA'!D61</f>
        <v>0</v>
      </c>
      <c r="G134" s="115">
        <f>'PROD. REVENDA'!E61</f>
        <v>0</v>
      </c>
      <c r="H134" s="202">
        <f t="shared" si="10"/>
        <v>0</v>
      </c>
      <c r="I134" s="287" t="str">
        <f t="shared" si="11"/>
        <v/>
      </c>
    </row>
    <row r="135" spans="2:9" hidden="1" x14ac:dyDescent="0.25">
      <c r="B135" s="328">
        <f>'PROD. REVENDA'!B62</f>
        <v>0</v>
      </c>
      <c r="C135" s="329"/>
      <c r="D135" s="329"/>
      <c r="E135" s="329"/>
      <c r="F135" s="200">
        <f>'PROD. REVENDA'!D62</f>
        <v>0</v>
      </c>
      <c r="G135" s="115">
        <f>'PROD. REVENDA'!E62</f>
        <v>0</v>
      </c>
      <c r="H135" s="202">
        <f t="shared" si="10"/>
        <v>0</v>
      </c>
      <c r="I135" s="287" t="str">
        <f t="shared" si="11"/>
        <v/>
      </c>
    </row>
    <row r="136" spans="2:9" hidden="1" x14ac:dyDescent="0.25">
      <c r="B136" s="328">
        <f>'PROD. REVENDA'!B63</f>
        <v>0</v>
      </c>
      <c r="C136" s="329"/>
      <c r="D136" s="329"/>
      <c r="E136" s="329"/>
      <c r="F136" s="200">
        <f>'PROD. REVENDA'!D63</f>
        <v>0</v>
      </c>
      <c r="G136" s="115">
        <f>'PROD. REVENDA'!E63</f>
        <v>0</v>
      </c>
      <c r="H136" s="202">
        <f t="shared" si="10"/>
        <v>0</v>
      </c>
      <c r="I136" s="287" t="str">
        <f t="shared" si="11"/>
        <v/>
      </c>
    </row>
    <row r="137" spans="2:9" hidden="1" x14ac:dyDescent="0.25">
      <c r="B137" s="328">
        <f>'PROD. REVENDA'!B64</f>
        <v>0</v>
      </c>
      <c r="C137" s="329"/>
      <c r="D137" s="329"/>
      <c r="E137" s="329"/>
      <c r="F137" s="200">
        <f>'PROD. REVENDA'!D64</f>
        <v>0</v>
      </c>
      <c r="G137" s="115">
        <f>'PROD. REVENDA'!E64</f>
        <v>0</v>
      </c>
      <c r="H137" s="202">
        <f t="shared" si="10"/>
        <v>0</v>
      </c>
      <c r="I137" s="287" t="str">
        <f t="shared" si="11"/>
        <v/>
      </c>
    </row>
    <row r="138" spans="2:9" hidden="1" x14ac:dyDescent="0.25">
      <c r="B138" s="328">
        <f>'PROD. REVENDA'!B65</f>
        <v>0</v>
      </c>
      <c r="C138" s="329"/>
      <c r="D138" s="329"/>
      <c r="E138" s="329"/>
      <c r="F138" s="200">
        <f>'PROD. REVENDA'!D65</f>
        <v>0</v>
      </c>
      <c r="G138" s="115">
        <f>'PROD. REVENDA'!E65</f>
        <v>0</v>
      </c>
      <c r="H138" s="202">
        <f t="shared" si="10"/>
        <v>0</v>
      </c>
      <c r="I138" s="287" t="str">
        <f t="shared" si="11"/>
        <v/>
      </c>
    </row>
    <row r="139" spans="2:9" hidden="1" x14ac:dyDescent="0.25">
      <c r="B139" s="328">
        <f>'PROD. REVENDA'!B66</f>
        <v>0</v>
      </c>
      <c r="C139" s="329"/>
      <c r="D139" s="329"/>
      <c r="E139" s="329"/>
      <c r="F139" s="200">
        <f>'PROD. REVENDA'!D66</f>
        <v>0</v>
      </c>
      <c r="G139" s="115">
        <f>'PROD. REVENDA'!E66</f>
        <v>0</v>
      </c>
      <c r="H139" s="202">
        <f t="shared" si="10"/>
        <v>0</v>
      </c>
      <c r="I139" s="287" t="str">
        <f t="shared" si="11"/>
        <v/>
      </c>
    </row>
    <row r="140" spans="2:9" hidden="1" x14ac:dyDescent="0.25">
      <c r="B140" s="328">
        <f>'PROD. REVENDA'!B67</f>
        <v>0</v>
      </c>
      <c r="C140" s="329"/>
      <c r="D140" s="329"/>
      <c r="E140" s="329"/>
      <c r="F140" s="200">
        <f>'PROD. REVENDA'!D67</f>
        <v>0</v>
      </c>
      <c r="G140" s="115">
        <f>'PROD. REVENDA'!E67</f>
        <v>0</v>
      </c>
      <c r="H140" s="202">
        <f t="shared" si="10"/>
        <v>0</v>
      </c>
      <c r="I140" s="287" t="str">
        <f t="shared" si="11"/>
        <v/>
      </c>
    </row>
    <row r="141" spans="2:9" hidden="1" x14ac:dyDescent="0.25">
      <c r="B141" s="328">
        <f>'PROD. REVENDA'!B68</f>
        <v>0</v>
      </c>
      <c r="C141" s="329"/>
      <c r="D141" s="329"/>
      <c r="E141" s="329"/>
      <c r="F141" s="200">
        <f>'PROD. REVENDA'!D68</f>
        <v>0</v>
      </c>
      <c r="G141" s="115">
        <f>'PROD. REVENDA'!E68</f>
        <v>0</v>
      </c>
      <c r="H141" s="202">
        <f t="shared" ref="H141:H204" si="12">IF(G141="", "",G141-F141)</f>
        <v>0</v>
      </c>
      <c r="I141" s="287" t="str">
        <f t="shared" ref="I141:I204" si="13">IFERROR(IF(G141="", "",H141/G141), "")</f>
        <v/>
      </c>
    </row>
    <row r="142" spans="2:9" hidden="1" x14ac:dyDescent="0.25">
      <c r="B142" s="328">
        <f>'PROD. REVENDA'!B69</f>
        <v>0</v>
      </c>
      <c r="C142" s="329"/>
      <c r="D142" s="329"/>
      <c r="E142" s="329"/>
      <c r="F142" s="200">
        <f>'PROD. REVENDA'!D69</f>
        <v>0</v>
      </c>
      <c r="G142" s="115">
        <f>'PROD. REVENDA'!E69</f>
        <v>0</v>
      </c>
      <c r="H142" s="202">
        <f t="shared" si="12"/>
        <v>0</v>
      </c>
      <c r="I142" s="287" t="str">
        <f t="shared" si="13"/>
        <v/>
      </c>
    </row>
    <row r="143" spans="2:9" hidden="1" x14ac:dyDescent="0.25">
      <c r="B143" s="328">
        <f>'PROD. REVENDA'!B70</f>
        <v>0</v>
      </c>
      <c r="C143" s="329"/>
      <c r="D143" s="329"/>
      <c r="E143" s="329"/>
      <c r="F143" s="200">
        <f>'PROD. REVENDA'!D70</f>
        <v>0</v>
      </c>
      <c r="G143" s="115">
        <f>'PROD. REVENDA'!E70</f>
        <v>0</v>
      </c>
      <c r="H143" s="202">
        <f t="shared" si="12"/>
        <v>0</v>
      </c>
      <c r="I143" s="287" t="str">
        <f t="shared" si="13"/>
        <v/>
      </c>
    </row>
    <row r="144" spans="2:9" hidden="1" x14ac:dyDescent="0.25">
      <c r="B144" s="328">
        <f>'PROD. REVENDA'!B71</f>
        <v>0</v>
      </c>
      <c r="C144" s="329"/>
      <c r="D144" s="329"/>
      <c r="E144" s="329"/>
      <c r="F144" s="200">
        <f>'PROD. REVENDA'!D71</f>
        <v>0</v>
      </c>
      <c r="G144" s="115">
        <f>'PROD. REVENDA'!E71</f>
        <v>0</v>
      </c>
      <c r="H144" s="202">
        <f t="shared" si="12"/>
        <v>0</v>
      </c>
      <c r="I144" s="287" t="str">
        <f t="shared" si="13"/>
        <v/>
      </c>
    </row>
    <row r="145" spans="2:9" hidden="1" x14ac:dyDescent="0.25">
      <c r="B145" s="328">
        <f>'PROD. REVENDA'!B72</f>
        <v>0</v>
      </c>
      <c r="C145" s="329"/>
      <c r="D145" s="329"/>
      <c r="E145" s="329"/>
      <c r="F145" s="200">
        <f>'PROD. REVENDA'!D72</f>
        <v>0</v>
      </c>
      <c r="G145" s="115">
        <f>'PROD. REVENDA'!E72</f>
        <v>0</v>
      </c>
      <c r="H145" s="202">
        <f t="shared" si="12"/>
        <v>0</v>
      </c>
      <c r="I145" s="287" t="str">
        <f t="shared" si="13"/>
        <v/>
      </c>
    </row>
    <row r="146" spans="2:9" hidden="1" x14ac:dyDescent="0.25">
      <c r="B146" s="328">
        <f>'PROD. REVENDA'!B73</f>
        <v>0</v>
      </c>
      <c r="C146" s="329"/>
      <c r="D146" s="329"/>
      <c r="E146" s="329"/>
      <c r="F146" s="200">
        <f>'PROD. REVENDA'!D73</f>
        <v>0</v>
      </c>
      <c r="G146" s="115">
        <f>'PROD. REVENDA'!E73</f>
        <v>0</v>
      </c>
      <c r="H146" s="202">
        <f t="shared" si="12"/>
        <v>0</v>
      </c>
      <c r="I146" s="287" t="str">
        <f t="shared" si="13"/>
        <v/>
      </c>
    </row>
    <row r="147" spans="2:9" hidden="1" x14ac:dyDescent="0.25">
      <c r="B147" s="328">
        <f>'PROD. REVENDA'!B74</f>
        <v>0</v>
      </c>
      <c r="C147" s="329"/>
      <c r="D147" s="329"/>
      <c r="E147" s="329"/>
      <c r="F147" s="200">
        <f>'PROD. REVENDA'!D74</f>
        <v>0</v>
      </c>
      <c r="G147" s="115">
        <f>'PROD. REVENDA'!E74</f>
        <v>0</v>
      </c>
      <c r="H147" s="202">
        <f t="shared" si="12"/>
        <v>0</v>
      </c>
      <c r="I147" s="287" t="str">
        <f t="shared" si="13"/>
        <v/>
      </c>
    </row>
    <row r="148" spans="2:9" hidden="1" x14ac:dyDescent="0.25">
      <c r="B148" s="328">
        <f>'PROD. REVENDA'!B75</f>
        <v>0</v>
      </c>
      <c r="C148" s="329"/>
      <c r="D148" s="329"/>
      <c r="E148" s="329"/>
      <c r="F148" s="200">
        <f>'PROD. REVENDA'!D75</f>
        <v>0</v>
      </c>
      <c r="G148" s="115">
        <f>'PROD. REVENDA'!E75</f>
        <v>0</v>
      </c>
      <c r="H148" s="202">
        <f t="shared" si="12"/>
        <v>0</v>
      </c>
      <c r="I148" s="287" t="str">
        <f t="shared" si="13"/>
        <v/>
      </c>
    </row>
    <row r="149" spans="2:9" hidden="1" x14ac:dyDescent="0.25">
      <c r="B149" s="328">
        <f>'PROD. REVENDA'!B76</f>
        <v>0</v>
      </c>
      <c r="C149" s="329"/>
      <c r="D149" s="329"/>
      <c r="E149" s="329"/>
      <c r="F149" s="200">
        <f>'PROD. REVENDA'!D76</f>
        <v>0</v>
      </c>
      <c r="G149" s="115">
        <f>'PROD. REVENDA'!E76</f>
        <v>0</v>
      </c>
      <c r="H149" s="202">
        <f t="shared" si="12"/>
        <v>0</v>
      </c>
      <c r="I149" s="287" t="str">
        <f t="shared" si="13"/>
        <v/>
      </c>
    </row>
    <row r="150" spans="2:9" hidden="1" x14ac:dyDescent="0.25">
      <c r="B150" s="328">
        <f>'PROD. REVENDA'!B77</f>
        <v>0</v>
      </c>
      <c r="C150" s="329"/>
      <c r="D150" s="329"/>
      <c r="E150" s="329"/>
      <c r="F150" s="200">
        <f>'PROD. REVENDA'!D77</f>
        <v>0</v>
      </c>
      <c r="G150" s="115">
        <f>'PROD. REVENDA'!E77</f>
        <v>0</v>
      </c>
      <c r="H150" s="202">
        <f t="shared" si="12"/>
        <v>0</v>
      </c>
      <c r="I150" s="287" t="str">
        <f t="shared" si="13"/>
        <v/>
      </c>
    </row>
    <row r="151" spans="2:9" hidden="1" x14ac:dyDescent="0.25">
      <c r="B151" s="328">
        <f>'PROD. REVENDA'!B78</f>
        <v>0</v>
      </c>
      <c r="C151" s="329"/>
      <c r="D151" s="329"/>
      <c r="E151" s="329"/>
      <c r="F151" s="200">
        <f>'PROD. REVENDA'!D78</f>
        <v>0</v>
      </c>
      <c r="G151" s="115">
        <f>'PROD. REVENDA'!E78</f>
        <v>0</v>
      </c>
      <c r="H151" s="202">
        <f t="shared" si="12"/>
        <v>0</v>
      </c>
      <c r="I151" s="287" t="str">
        <f t="shared" si="13"/>
        <v/>
      </c>
    </row>
    <row r="152" spans="2:9" hidden="1" x14ac:dyDescent="0.25">
      <c r="B152" s="328">
        <f>'PROD. REVENDA'!B79</f>
        <v>0</v>
      </c>
      <c r="C152" s="329"/>
      <c r="D152" s="329"/>
      <c r="E152" s="329"/>
      <c r="F152" s="200">
        <f>'PROD. REVENDA'!D79</f>
        <v>0</v>
      </c>
      <c r="G152" s="115">
        <f>'PROD. REVENDA'!E79</f>
        <v>0</v>
      </c>
      <c r="H152" s="202">
        <f t="shared" si="12"/>
        <v>0</v>
      </c>
      <c r="I152" s="287" t="str">
        <f t="shared" si="13"/>
        <v/>
      </c>
    </row>
    <row r="153" spans="2:9" hidden="1" x14ac:dyDescent="0.25">
      <c r="B153" s="328">
        <f>'PROD. REVENDA'!B80</f>
        <v>0</v>
      </c>
      <c r="C153" s="329"/>
      <c r="D153" s="329"/>
      <c r="E153" s="329"/>
      <c r="F153" s="200">
        <f>'PROD. REVENDA'!D80</f>
        <v>0</v>
      </c>
      <c r="G153" s="115">
        <f>'PROD. REVENDA'!E80</f>
        <v>0</v>
      </c>
      <c r="H153" s="202">
        <f t="shared" si="12"/>
        <v>0</v>
      </c>
      <c r="I153" s="287" t="str">
        <f t="shared" si="13"/>
        <v/>
      </c>
    </row>
    <row r="154" spans="2:9" hidden="1" x14ac:dyDescent="0.25">
      <c r="B154" s="328">
        <f>'PROD. REVENDA'!B81</f>
        <v>0</v>
      </c>
      <c r="C154" s="329"/>
      <c r="D154" s="329"/>
      <c r="E154" s="329"/>
      <c r="F154" s="200">
        <f>'PROD. REVENDA'!D81</f>
        <v>0</v>
      </c>
      <c r="G154" s="115">
        <f>'PROD. REVENDA'!E81</f>
        <v>0</v>
      </c>
      <c r="H154" s="202">
        <f t="shared" si="12"/>
        <v>0</v>
      </c>
      <c r="I154" s="287" t="str">
        <f t="shared" si="13"/>
        <v/>
      </c>
    </row>
    <row r="155" spans="2:9" hidden="1" x14ac:dyDescent="0.25">
      <c r="B155" s="328">
        <f>'PROD. REVENDA'!B82</f>
        <v>0</v>
      </c>
      <c r="C155" s="329"/>
      <c r="D155" s="329"/>
      <c r="E155" s="329"/>
      <c r="F155" s="200">
        <f>'PROD. REVENDA'!D82</f>
        <v>0</v>
      </c>
      <c r="G155" s="115">
        <f>'PROD. REVENDA'!E82</f>
        <v>0</v>
      </c>
      <c r="H155" s="202">
        <f t="shared" si="12"/>
        <v>0</v>
      </c>
      <c r="I155" s="287" t="str">
        <f t="shared" si="13"/>
        <v/>
      </c>
    </row>
    <row r="156" spans="2:9" hidden="1" x14ac:dyDescent="0.25">
      <c r="B156" s="328">
        <f>'PROD. REVENDA'!B83</f>
        <v>0</v>
      </c>
      <c r="C156" s="329"/>
      <c r="D156" s="329"/>
      <c r="E156" s="329"/>
      <c r="F156" s="200">
        <f>'PROD. REVENDA'!D83</f>
        <v>0</v>
      </c>
      <c r="G156" s="115">
        <f>'PROD. REVENDA'!E83</f>
        <v>0</v>
      </c>
      <c r="H156" s="202">
        <f t="shared" si="12"/>
        <v>0</v>
      </c>
      <c r="I156" s="287" t="str">
        <f t="shared" si="13"/>
        <v/>
      </c>
    </row>
    <row r="157" spans="2:9" hidden="1" x14ac:dyDescent="0.25">
      <c r="B157" s="328">
        <f>'PROD. REVENDA'!B84</f>
        <v>0</v>
      </c>
      <c r="C157" s="329"/>
      <c r="D157" s="329"/>
      <c r="E157" s="329"/>
      <c r="F157" s="200">
        <f>'PROD. REVENDA'!D84</f>
        <v>0</v>
      </c>
      <c r="G157" s="115">
        <f>'PROD. REVENDA'!E84</f>
        <v>0</v>
      </c>
      <c r="H157" s="202">
        <f t="shared" si="12"/>
        <v>0</v>
      </c>
      <c r="I157" s="287" t="str">
        <f t="shared" si="13"/>
        <v/>
      </c>
    </row>
    <row r="158" spans="2:9" hidden="1" x14ac:dyDescent="0.25">
      <c r="B158" s="328">
        <f>'PROD. REVENDA'!B85</f>
        <v>0</v>
      </c>
      <c r="C158" s="329"/>
      <c r="D158" s="329"/>
      <c r="E158" s="329"/>
      <c r="F158" s="200">
        <f>'PROD. REVENDA'!D85</f>
        <v>0</v>
      </c>
      <c r="G158" s="115">
        <f>'PROD. REVENDA'!E85</f>
        <v>0</v>
      </c>
      <c r="H158" s="202">
        <f t="shared" si="12"/>
        <v>0</v>
      </c>
      <c r="I158" s="287" t="str">
        <f t="shared" si="13"/>
        <v/>
      </c>
    </row>
    <row r="159" spans="2:9" hidden="1" x14ac:dyDescent="0.25">
      <c r="B159" s="328">
        <f>'PROD. REVENDA'!B86</f>
        <v>0</v>
      </c>
      <c r="C159" s="329"/>
      <c r="D159" s="329"/>
      <c r="E159" s="329"/>
      <c r="F159" s="200">
        <f>'PROD. REVENDA'!D86</f>
        <v>0</v>
      </c>
      <c r="G159" s="115">
        <f>'PROD. REVENDA'!E86</f>
        <v>0</v>
      </c>
      <c r="H159" s="202">
        <f t="shared" si="12"/>
        <v>0</v>
      </c>
      <c r="I159" s="287" t="str">
        <f t="shared" si="13"/>
        <v/>
      </c>
    </row>
    <row r="160" spans="2:9" hidden="1" x14ac:dyDescent="0.25">
      <c r="B160" s="328">
        <f>'PROD. REVENDA'!B87</f>
        <v>0</v>
      </c>
      <c r="C160" s="329"/>
      <c r="D160" s="329"/>
      <c r="E160" s="329"/>
      <c r="F160" s="200">
        <f>'PROD. REVENDA'!D87</f>
        <v>0</v>
      </c>
      <c r="G160" s="115">
        <f>'PROD. REVENDA'!E87</f>
        <v>0</v>
      </c>
      <c r="H160" s="202">
        <f t="shared" si="12"/>
        <v>0</v>
      </c>
      <c r="I160" s="287" t="str">
        <f t="shared" si="13"/>
        <v/>
      </c>
    </row>
    <row r="161" spans="2:9" hidden="1" x14ac:dyDescent="0.25">
      <c r="B161" s="328">
        <f>'PROD. REVENDA'!B88</f>
        <v>0</v>
      </c>
      <c r="C161" s="329"/>
      <c r="D161" s="329"/>
      <c r="E161" s="329"/>
      <c r="F161" s="200">
        <f>'PROD. REVENDA'!D88</f>
        <v>0</v>
      </c>
      <c r="G161" s="115">
        <f>'PROD. REVENDA'!E88</f>
        <v>0</v>
      </c>
      <c r="H161" s="202">
        <f t="shared" si="12"/>
        <v>0</v>
      </c>
      <c r="I161" s="287" t="str">
        <f t="shared" si="13"/>
        <v/>
      </c>
    </row>
    <row r="162" spans="2:9" hidden="1" x14ac:dyDescent="0.25">
      <c r="B162" s="328">
        <f>'PROD. REVENDA'!B89</f>
        <v>0</v>
      </c>
      <c r="C162" s="329"/>
      <c r="D162" s="329"/>
      <c r="E162" s="329"/>
      <c r="F162" s="200">
        <f>'PROD. REVENDA'!D89</f>
        <v>0</v>
      </c>
      <c r="G162" s="115">
        <f>'PROD. REVENDA'!E89</f>
        <v>0</v>
      </c>
      <c r="H162" s="202">
        <f t="shared" si="12"/>
        <v>0</v>
      </c>
      <c r="I162" s="287" t="str">
        <f t="shared" si="13"/>
        <v/>
      </c>
    </row>
    <row r="163" spans="2:9" hidden="1" x14ac:dyDescent="0.25">
      <c r="B163" s="328">
        <f>'PROD. REVENDA'!B90</f>
        <v>0</v>
      </c>
      <c r="C163" s="329"/>
      <c r="D163" s="329"/>
      <c r="E163" s="329"/>
      <c r="F163" s="200">
        <f>'PROD. REVENDA'!D90</f>
        <v>0</v>
      </c>
      <c r="G163" s="115">
        <f>'PROD. REVENDA'!E90</f>
        <v>0</v>
      </c>
      <c r="H163" s="202">
        <f t="shared" si="12"/>
        <v>0</v>
      </c>
      <c r="I163" s="287" t="str">
        <f t="shared" si="13"/>
        <v/>
      </c>
    </row>
    <row r="164" spans="2:9" hidden="1" x14ac:dyDescent="0.25">
      <c r="B164" s="328">
        <f>'PROD. REVENDA'!B91</f>
        <v>0</v>
      </c>
      <c r="C164" s="329"/>
      <c r="D164" s="329"/>
      <c r="E164" s="329"/>
      <c r="F164" s="200">
        <f>'PROD. REVENDA'!D91</f>
        <v>0</v>
      </c>
      <c r="G164" s="115">
        <f>'PROD. REVENDA'!E91</f>
        <v>0</v>
      </c>
      <c r="H164" s="202">
        <f t="shared" si="12"/>
        <v>0</v>
      </c>
      <c r="I164" s="287" t="str">
        <f t="shared" si="13"/>
        <v/>
      </c>
    </row>
    <row r="165" spans="2:9" hidden="1" x14ac:dyDescent="0.25">
      <c r="B165" s="328">
        <f>'PROD. REVENDA'!B92</f>
        <v>0</v>
      </c>
      <c r="C165" s="329"/>
      <c r="D165" s="329"/>
      <c r="E165" s="329"/>
      <c r="F165" s="200">
        <f>'PROD. REVENDA'!D92</f>
        <v>0</v>
      </c>
      <c r="G165" s="115">
        <f>'PROD. REVENDA'!E92</f>
        <v>0</v>
      </c>
      <c r="H165" s="202">
        <f t="shared" si="12"/>
        <v>0</v>
      </c>
      <c r="I165" s="287" t="str">
        <f t="shared" si="13"/>
        <v/>
      </c>
    </row>
    <row r="166" spans="2:9" hidden="1" x14ac:dyDescent="0.25">
      <c r="B166" s="328">
        <f>'PROD. REVENDA'!B93</f>
        <v>0</v>
      </c>
      <c r="C166" s="329"/>
      <c r="D166" s="329"/>
      <c r="E166" s="329"/>
      <c r="F166" s="200">
        <f>'PROD. REVENDA'!D93</f>
        <v>0</v>
      </c>
      <c r="G166" s="115">
        <f>'PROD. REVENDA'!E93</f>
        <v>0</v>
      </c>
      <c r="H166" s="202">
        <f t="shared" si="12"/>
        <v>0</v>
      </c>
      <c r="I166" s="287" t="str">
        <f t="shared" si="13"/>
        <v/>
      </c>
    </row>
    <row r="167" spans="2:9" hidden="1" x14ac:dyDescent="0.25">
      <c r="B167" s="328">
        <f>'PROD. REVENDA'!B94</f>
        <v>0</v>
      </c>
      <c r="C167" s="329"/>
      <c r="D167" s="329"/>
      <c r="E167" s="329"/>
      <c r="F167" s="200">
        <f>'PROD. REVENDA'!D94</f>
        <v>0</v>
      </c>
      <c r="G167" s="115">
        <f>'PROD. REVENDA'!E94</f>
        <v>0</v>
      </c>
      <c r="H167" s="202">
        <f t="shared" si="12"/>
        <v>0</v>
      </c>
      <c r="I167" s="287" t="str">
        <f t="shared" si="13"/>
        <v/>
      </c>
    </row>
    <row r="168" spans="2:9" hidden="1" x14ac:dyDescent="0.25">
      <c r="B168" s="328">
        <f>'PROD. REVENDA'!B95</f>
        <v>0</v>
      </c>
      <c r="C168" s="329"/>
      <c r="D168" s="329"/>
      <c r="E168" s="329"/>
      <c r="F168" s="200">
        <f>'PROD. REVENDA'!D95</f>
        <v>0</v>
      </c>
      <c r="G168" s="115">
        <f>'PROD. REVENDA'!E95</f>
        <v>0</v>
      </c>
      <c r="H168" s="202">
        <f t="shared" si="12"/>
        <v>0</v>
      </c>
      <c r="I168" s="287" t="str">
        <f t="shared" si="13"/>
        <v/>
      </c>
    </row>
    <row r="169" spans="2:9" hidden="1" x14ac:dyDescent="0.25">
      <c r="B169" s="328">
        <f>'PROD. REVENDA'!B96</f>
        <v>0</v>
      </c>
      <c r="C169" s="329"/>
      <c r="D169" s="329"/>
      <c r="E169" s="329"/>
      <c r="F169" s="200">
        <f>'PROD. REVENDA'!D96</f>
        <v>0</v>
      </c>
      <c r="G169" s="115">
        <f>'PROD. REVENDA'!E96</f>
        <v>0</v>
      </c>
      <c r="H169" s="202">
        <f t="shared" si="12"/>
        <v>0</v>
      </c>
      <c r="I169" s="287" t="str">
        <f t="shared" si="13"/>
        <v/>
      </c>
    </row>
    <row r="170" spans="2:9" hidden="1" x14ac:dyDescent="0.25">
      <c r="B170" s="328">
        <f>'PROD. REVENDA'!B97</f>
        <v>0</v>
      </c>
      <c r="C170" s="329"/>
      <c r="D170" s="329"/>
      <c r="E170" s="329"/>
      <c r="F170" s="200">
        <f>'PROD. REVENDA'!D97</f>
        <v>0</v>
      </c>
      <c r="G170" s="115">
        <f>'PROD. REVENDA'!E97</f>
        <v>0</v>
      </c>
      <c r="H170" s="202">
        <f t="shared" si="12"/>
        <v>0</v>
      </c>
      <c r="I170" s="287" t="str">
        <f t="shared" si="13"/>
        <v/>
      </c>
    </row>
    <row r="171" spans="2:9" hidden="1" x14ac:dyDescent="0.25">
      <c r="B171" s="328">
        <f>'PROD. REVENDA'!B98</f>
        <v>0</v>
      </c>
      <c r="C171" s="329"/>
      <c r="D171" s="329"/>
      <c r="E171" s="329"/>
      <c r="F171" s="200">
        <f>'PROD. REVENDA'!D98</f>
        <v>0</v>
      </c>
      <c r="G171" s="115">
        <f>'PROD. REVENDA'!E98</f>
        <v>0</v>
      </c>
      <c r="H171" s="202">
        <f t="shared" si="12"/>
        <v>0</v>
      </c>
      <c r="I171" s="287" t="str">
        <f t="shared" si="13"/>
        <v/>
      </c>
    </row>
    <row r="172" spans="2:9" hidden="1" x14ac:dyDescent="0.25">
      <c r="B172" s="328">
        <f>'PROD. REVENDA'!B99</f>
        <v>0</v>
      </c>
      <c r="C172" s="329"/>
      <c r="D172" s="329"/>
      <c r="E172" s="329"/>
      <c r="F172" s="200">
        <f>'PROD. REVENDA'!D99</f>
        <v>0</v>
      </c>
      <c r="G172" s="115">
        <f>'PROD. REVENDA'!E99</f>
        <v>0</v>
      </c>
      <c r="H172" s="202">
        <f t="shared" si="12"/>
        <v>0</v>
      </c>
      <c r="I172" s="287" t="str">
        <f t="shared" si="13"/>
        <v/>
      </c>
    </row>
    <row r="173" spans="2:9" hidden="1" x14ac:dyDescent="0.25">
      <c r="B173" s="328">
        <f>'PROD. REVENDA'!B100</f>
        <v>0</v>
      </c>
      <c r="C173" s="329"/>
      <c r="D173" s="329"/>
      <c r="E173" s="329"/>
      <c r="F173" s="200">
        <f>'PROD. REVENDA'!D100</f>
        <v>0</v>
      </c>
      <c r="G173" s="115">
        <f>'PROD. REVENDA'!E100</f>
        <v>0</v>
      </c>
      <c r="H173" s="202">
        <f t="shared" si="12"/>
        <v>0</v>
      </c>
      <c r="I173" s="287" t="str">
        <f t="shared" si="13"/>
        <v/>
      </c>
    </row>
    <row r="174" spans="2:9" hidden="1" x14ac:dyDescent="0.25">
      <c r="B174" s="328">
        <f>'PROD. REVENDA'!B101</f>
        <v>0</v>
      </c>
      <c r="C174" s="329"/>
      <c r="D174" s="329"/>
      <c r="E174" s="329"/>
      <c r="F174" s="200">
        <f>'PROD. REVENDA'!D101</f>
        <v>0</v>
      </c>
      <c r="G174" s="115">
        <f>'PROD. REVENDA'!E101</f>
        <v>0</v>
      </c>
      <c r="H174" s="202">
        <f t="shared" si="12"/>
        <v>0</v>
      </c>
      <c r="I174" s="287" t="str">
        <f t="shared" si="13"/>
        <v/>
      </c>
    </row>
    <row r="175" spans="2:9" hidden="1" x14ac:dyDescent="0.25">
      <c r="B175" s="328">
        <f>'PROD. REVENDA'!B102</f>
        <v>0</v>
      </c>
      <c r="C175" s="329"/>
      <c r="D175" s="329"/>
      <c r="E175" s="329"/>
      <c r="F175" s="200">
        <f>'PROD. REVENDA'!D102</f>
        <v>0</v>
      </c>
      <c r="G175" s="115">
        <f>'PROD. REVENDA'!E102</f>
        <v>0</v>
      </c>
      <c r="H175" s="202">
        <f t="shared" si="12"/>
        <v>0</v>
      </c>
      <c r="I175" s="287" t="str">
        <f t="shared" si="13"/>
        <v/>
      </c>
    </row>
    <row r="176" spans="2:9" hidden="1" x14ac:dyDescent="0.25">
      <c r="B176" s="328">
        <f>'PROD. REVENDA'!B103</f>
        <v>0</v>
      </c>
      <c r="C176" s="329"/>
      <c r="D176" s="329"/>
      <c r="E176" s="329"/>
      <c r="F176" s="200">
        <f>'PROD. REVENDA'!D103</f>
        <v>0</v>
      </c>
      <c r="G176" s="115">
        <f>'PROD. REVENDA'!E103</f>
        <v>0</v>
      </c>
      <c r="H176" s="202">
        <f t="shared" si="12"/>
        <v>0</v>
      </c>
      <c r="I176" s="287" t="str">
        <f t="shared" si="13"/>
        <v/>
      </c>
    </row>
    <row r="177" spans="2:9" hidden="1" x14ac:dyDescent="0.25">
      <c r="B177" s="328">
        <f>'PROD. REVENDA'!B104</f>
        <v>0</v>
      </c>
      <c r="C177" s="329"/>
      <c r="D177" s="329"/>
      <c r="E177" s="329"/>
      <c r="F177" s="200">
        <f>'PROD. REVENDA'!D104</f>
        <v>0</v>
      </c>
      <c r="G177" s="115">
        <f>'PROD. REVENDA'!E104</f>
        <v>0</v>
      </c>
      <c r="H177" s="202">
        <f t="shared" si="12"/>
        <v>0</v>
      </c>
      <c r="I177" s="287" t="str">
        <f t="shared" si="13"/>
        <v/>
      </c>
    </row>
    <row r="178" spans="2:9" hidden="1" x14ac:dyDescent="0.25">
      <c r="B178" s="328">
        <f>'PROD. REVENDA'!B105</f>
        <v>0</v>
      </c>
      <c r="C178" s="329"/>
      <c r="D178" s="329"/>
      <c r="E178" s="329"/>
      <c r="F178" s="200">
        <f>'PROD. REVENDA'!D105</f>
        <v>0</v>
      </c>
      <c r="G178" s="115">
        <f>'PROD. REVENDA'!E105</f>
        <v>0</v>
      </c>
      <c r="H178" s="202">
        <f t="shared" si="12"/>
        <v>0</v>
      </c>
      <c r="I178" s="287" t="str">
        <f t="shared" si="13"/>
        <v/>
      </c>
    </row>
    <row r="179" spans="2:9" hidden="1" x14ac:dyDescent="0.25">
      <c r="B179" s="328">
        <f>'PROD. REVENDA'!B106</f>
        <v>0</v>
      </c>
      <c r="C179" s="329"/>
      <c r="D179" s="329"/>
      <c r="E179" s="329"/>
      <c r="F179" s="200">
        <f>'PROD. REVENDA'!D106</f>
        <v>0</v>
      </c>
      <c r="G179" s="115">
        <f>'PROD. REVENDA'!E106</f>
        <v>0</v>
      </c>
      <c r="H179" s="202">
        <f t="shared" si="12"/>
        <v>0</v>
      </c>
      <c r="I179" s="287" t="str">
        <f t="shared" si="13"/>
        <v/>
      </c>
    </row>
    <row r="180" spans="2:9" hidden="1" x14ac:dyDescent="0.25">
      <c r="B180" s="328">
        <f>'PROD. REVENDA'!B107</f>
        <v>0</v>
      </c>
      <c r="C180" s="329"/>
      <c r="D180" s="329"/>
      <c r="E180" s="329"/>
      <c r="F180" s="200">
        <f>'PROD. REVENDA'!D107</f>
        <v>0</v>
      </c>
      <c r="G180" s="115">
        <f>'PROD. REVENDA'!E107</f>
        <v>0</v>
      </c>
      <c r="H180" s="202">
        <f t="shared" si="12"/>
        <v>0</v>
      </c>
      <c r="I180" s="287" t="str">
        <f t="shared" si="13"/>
        <v/>
      </c>
    </row>
    <row r="181" spans="2:9" hidden="1" x14ac:dyDescent="0.25">
      <c r="B181" s="328">
        <f>'PROD. REVENDA'!B108</f>
        <v>0</v>
      </c>
      <c r="C181" s="329"/>
      <c r="D181" s="329"/>
      <c r="E181" s="329"/>
      <c r="F181" s="200">
        <f>'PROD. REVENDA'!D108</f>
        <v>0</v>
      </c>
      <c r="G181" s="115">
        <f>'PROD. REVENDA'!E108</f>
        <v>0</v>
      </c>
      <c r="H181" s="202">
        <f t="shared" si="12"/>
        <v>0</v>
      </c>
      <c r="I181" s="287" t="str">
        <f t="shared" si="13"/>
        <v/>
      </c>
    </row>
    <row r="182" spans="2:9" hidden="1" x14ac:dyDescent="0.25">
      <c r="B182" s="328">
        <f>'PROD. REVENDA'!B109</f>
        <v>0</v>
      </c>
      <c r="C182" s="329"/>
      <c r="D182" s="329"/>
      <c r="E182" s="329"/>
      <c r="F182" s="200">
        <f>'PROD. REVENDA'!D109</f>
        <v>0</v>
      </c>
      <c r="G182" s="115">
        <f>'PROD. REVENDA'!E109</f>
        <v>0</v>
      </c>
      <c r="H182" s="202">
        <f t="shared" si="12"/>
        <v>0</v>
      </c>
      <c r="I182" s="287" t="str">
        <f t="shared" si="13"/>
        <v/>
      </c>
    </row>
    <row r="183" spans="2:9" hidden="1" x14ac:dyDescent="0.25">
      <c r="B183" s="328">
        <f>'PROD. REVENDA'!B110</f>
        <v>0</v>
      </c>
      <c r="C183" s="329"/>
      <c r="D183" s="329"/>
      <c r="E183" s="329"/>
      <c r="F183" s="200">
        <f>'PROD. REVENDA'!D110</f>
        <v>0</v>
      </c>
      <c r="G183" s="115">
        <f>'PROD. REVENDA'!E110</f>
        <v>0</v>
      </c>
      <c r="H183" s="202">
        <f t="shared" si="12"/>
        <v>0</v>
      </c>
      <c r="I183" s="287" t="str">
        <f t="shared" si="13"/>
        <v/>
      </c>
    </row>
    <row r="184" spans="2:9" hidden="1" x14ac:dyDescent="0.25">
      <c r="B184" s="328">
        <f>'PROD. REVENDA'!B111</f>
        <v>0</v>
      </c>
      <c r="C184" s="329"/>
      <c r="D184" s="329"/>
      <c r="E184" s="329"/>
      <c r="F184" s="200">
        <f>'PROD. REVENDA'!D111</f>
        <v>0</v>
      </c>
      <c r="G184" s="115">
        <f>'PROD. REVENDA'!E111</f>
        <v>0</v>
      </c>
      <c r="H184" s="202">
        <f t="shared" si="12"/>
        <v>0</v>
      </c>
      <c r="I184" s="287" t="str">
        <f t="shared" si="13"/>
        <v/>
      </c>
    </row>
    <row r="185" spans="2:9" hidden="1" x14ac:dyDescent="0.25">
      <c r="B185" s="328">
        <f>'PROD. REVENDA'!B112</f>
        <v>0</v>
      </c>
      <c r="C185" s="329"/>
      <c r="D185" s="329"/>
      <c r="E185" s="329"/>
      <c r="F185" s="200">
        <f>'PROD. REVENDA'!D112</f>
        <v>0</v>
      </c>
      <c r="G185" s="115">
        <f>'PROD. REVENDA'!E112</f>
        <v>0</v>
      </c>
      <c r="H185" s="202">
        <f t="shared" si="12"/>
        <v>0</v>
      </c>
      <c r="I185" s="287" t="str">
        <f t="shared" si="13"/>
        <v/>
      </c>
    </row>
    <row r="186" spans="2:9" hidden="1" x14ac:dyDescent="0.25">
      <c r="B186" s="328">
        <f>'PROD. REVENDA'!B113</f>
        <v>0</v>
      </c>
      <c r="C186" s="329"/>
      <c r="D186" s="329"/>
      <c r="E186" s="329"/>
      <c r="F186" s="200">
        <f>'PROD. REVENDA'!D113</f>
        <v>0</v>
      </c>
      <c r="G186" s="115">
        <f>'PROD. REVENDA'!E113</f>
        <v>0</v>
      </c>
      <c r="H186" s="202">
        <f t="shared" si="12"/>
        <v>0</v>
      </c>
      <c r="I186" s="287" t="str">
        <f t="shared" si="13"/>
        <v/>
      </c>
    </row>
    <row r="187" spans="2:9" hidden="1" x14ac:dyDescent="0.25">
      <c r="B187" s="328">
        <f>'PROD. REVENDA'!B114</f>
        <v>0</v>
      </c>
      <c r="C187" s="329"/>
      <c r="D187" s="329"/>
      <c r="E187" s="329"/>
      <c r="F187" s="200">
        <f>'PROD. REVENDA'!D114</f>
        <v>0</v>
      </c>
      <c r="G187" s="115">
        <f>'PROD. REVENDA'!E114</f>
        <v>0</v>
      </c>
      <c r="H187" s="202">
        <f t="shared" si="12"/>
        <v>0</v>
      </c>
      <c r="I187" s="287" t="str">
        <f t="shared" si="13"/>
        <v/>
      </c>
    </row>
    <row r="188" spans="2:9" hidden="1" x14ac:dyDescent="0.25">
      <c r="B188" s="328">
        <f>'PROD. REVENDA'!B115</f>
        <v>0</v>
      </c>
      <c r="C188" s="329"/>
      <c r="D188" s="329"/>
      <c r="E188" s="329"/>
      <c r="F188" s="200">
        <f>'PROD. REVENDA'!D115</f>
        <v>0</v>
      </c>
      <c r="G188" s="115">
        <f>'PROD. REVENDA'!E115</f>
        <v>0</v>
      </c>
      <c r="H188" s="202">
        <f t="shared" si="12"/>
        <v>0</v>
      </c>
      <c r="I188" s="287" t="str">
        <f t="shared" si="13"/>
        <v/>
      </c>
    </row>
    <row r="189" spans="2:9" hidden="1" x14ac:dyDescent="0.25">
      <c r="B189" s="328">
        <f>'PROD. REVENDA'!B116</f>
        <v>0</v>
      </c>
      <c r="C189" s="329"/>
      <c r="D189" s="329"/>
      <c r="E189" s="329"/>
      <c r="F189" s="200">
        <f>'PROD. REVENDA'!D116</f>
        <v>0</v>
      </c>
      <c r="G189" s="115">
        <f>'PROD. REVENDA'!E116</f>
        <v>0</v>
      </c>
      <c r="H189" s="202">
        <f t="shared" si="12"/>
        <v>0</v>
      </c>
      <c r="I189" s="287" t="str">
        <f t="shared" si="13"/>
        <v/>
      </c>
    </row>
    <row r="190" spans="2:9" hidden="1" x14ac:dyDescent="0.25">
      <c r="B190" s="328">
        <f>'PROD. REVENDA'!B117</f>
        <v>0</v>
      </c>
      <c r="C190" s="329"/>
      <c r="D190" s="329"/>
      <c r="E190" s="329"/>
      <c r="F190" s="200">
        <f>'PROD. REVENDA'!D117</f>
        <v>0</v>
      </c>
      <c r="G190" s="115">
        <f>'PROD. REVENDA'!E117</f>
        <v>0</v>
      </c>
      <c r="H190" s="202">
        <f t="shared" si="12"/>
        <v>0</v>
      </c>
      <c r="I190" s="287" t="str">
        <f t="shared" si="13"/>
        <v/>
      </c>
    </row>
    <row r="191" spans="2:9" hidden="1" x14ac:dyDescent="0.25">
      <c r="B191" s="328">
        <f>'PROD. REVENDA'!B118</f>
        <v>0</v>
      </c>
      <c r="C191" s="329"/>
      <c r="D191" s="329"/>
      <c r="E191" s="329"/>
      <c r="F191" s="200">
        <f>'PROD. REVENDA'!D118</f>
        <v>0</v>
      </c>
      <c r="G191" s="115">
        <f>'PROD. REVENDA'!E118</f>
        <v>0</v>
      </c>
      <c r="H191" s="202">
        <f t="shared" si="12"/>
        <v>0</v>
      </c>
      <c r="I191" s="287" t="str">
        <f t="shared" si="13"/>
        <v/>
      </c>
    </row>
    <row r="192" spans="2:9" hidden="1" x14ac:dyDescent="0.25">
      <c r="B192" s="328">
        <f>'PROD. REVENDA'!B119</f>
        <v>0</v>
      </c>
      <c r="C192" s="329"/>
      <c r="D192" s="329"/>
      <c r="E192" s="329"/>
      <c r="F192" s="200">
        <f>'PROD. REVENDA'!D119</f>
        <v>0</v>
      </c>
      <c r="G192" s="115">
        <f>'PROD. REVENDA'!E119</f>
        <v>0</v>
      </c>
      <c r="H192" s="202">
        <f t="shared" si="12"/>
        <v>0</v>
      </c>
      <c r="I192" s="287" t="str">
        <f t="shared" si="13"/>
        <v/>
      </c>
    </row>
    <row r="193" spans="2:9" hidden="1" x14ac:dyDescent="0.25">
      <c r="B193" s="328">
        <f>'PROD. REVENDA'!B120</f>
        <v>0</v>
      </c>
      <c r="C193" s="329"/>
      <c r="D193" s="329"/>
      <c r="E193" s="329"/>
      <c r="F193" s="200">
        <f>'PROD. REVENDA'!D120</f>
        <v>0</v>
      </c>
      <c r="G193" s="115">
        <f>'PROD. REVENDA'!E120</f>
        <v>0</v>
      </c>
      <c r="H193" s="202">
        <f t="shared" si="12"/>
        <v>0</v>
      </c>
      <c r="I193" s="287" t="str">
        <f t="shared" si="13"/>
        <v/>
      </c>
    </row>
    <row r="194" spans="2:9" hidden="1" x14ac:dyDescent="0.25">
      <c r="B194" s="328">
        <f>'PROD. REVENDA'!B121</f>
        <v>0</v>
      </c>
      <c r="C194" s="329"/>
      <c r="D194" s="329"/>
      <c r="E194" s="329"/>
      <c r="F194" s="200">
        <f>'PROD. REVENDA'!D121</f>
        <v>0</v>
      </c>
      <c r="G194" s="115">
        <f>'PROD. REVENDA'!E121</f>
        <v>0</v>
      </c>
      <c r="H194" s="202">
        <f t="shared" si="12"/>
        <v>0</v>
      </c>
      <c r="I194" s="287" t="str">
        <f t="shared" si="13"/>
        <v/>
      </c>
    </row>
    <row r="195" spans="2:9" hidden="1" x14ac:dyDescent="0.25">
      <c r="B195" s="328">
        <f>'PROD. REVENDA'!B122</f>
        <v>0</v>
      </c>
      <c r="C195" s="329"/>
      <c r="D195" s="329"/>
      <c r="E195" s="329"/>
      <c r="F195" s="200">
        <f>'PROD. REVENDA'!D122</f>
        <v>0</v>
      </c>
      <c r="G195" s="115">
        <f>'PROD. REVENDA'!E122</f>
        <v>0</v>
      </c>
      <c r="H195" s="202">
        <f t="shared" si="12"/>
        <v>0</v>
      </c>
      <c r="I195" s="287" t="str">
        <f t="shared" si="13"/>
        <v/>
      </c>
    </row>
    <row r="196" spans="2:9" hidden="1" x14ac:dyDescent="0.25">
      <c r="B196" s="328">
        <f>'PROD. REVENDA'!B123</f>
        <v>0</v>
      </c>
      <c r="C196" s="329"/>
      <c r="D196" s="329"/>
      <c r="E196" s="329"/>
      <c r="F196" s="200">
        <f>'PROD. REVENDA'!D123</f>
        <v>0</v>
      </c>
      <c r="G196" s="115">
        <f>'PROD. REVENDA'!E123</f>
        <v>0</v>
      </c>
      <c r="H196" s="202">
        <f t="shared" si="12"/>
        <v>0</v>
      </c>
      <c r="I196" s="287" t="str">
        <f t="shared" si="13"/>
        <v/>
      </c>
    </row>
    <row r="197" spans="2:9" hidden="1" x14ac:dyDescent="0.25">
      <c r="B197" s="328">
        <f>'PROD. REVENDA'!B124</f>
        <v>0</v>
      </c>
      <c r="C197" s="329"/>
      <c r="D197" s="329"/>
      <c r="E197" s="329"/>
      <c r="F197" s="200">
        <f>'PROD. REVENDA'!D124</f>
        <v>0</v>
      </c>
      <c r="G197" s="115">
        <f>'PROD. REVENDA'!E124</f>
        <v>0</v>
      </c>
      <c r="H197" s="202">
        <f t="shared" si="12"/>
        <v>0</v>
      </c>
      <c r="I197" s="287" t="str">
        <f t="shared" si="13"/>
        <v/>
      </c>
    </row>
    <row r="198" spans="2:9" hidden="1" x14ac:dyDescent="0.25">
      <c r="B198" s="328">
        <f>'PROD. REVENDA'!B125</f>
        <v>0</v>
      </c>
      <c r="C198" s="329"/>
      <c r="D198" s="329"/>
      <c r="E198" s="329"/>
      <c r="F198" s="200">
        <f>'PROD. REVENDA'!D125</f>
        <v>0</v>
      </c>
      <c r="G198" s="115">
        <f>'PROD. REVENDA'!E125</f>
        <v>0</v>
      </c>
      <c r="H198" s="202">
        <f t="shared" si="12"/>
        <v>0</v>
      </c>
      <c r="I198" s="287" t="str">
        <f t="shared" si="13"/>
        <v/>
      </c>
    </row>
    <row r="199" spans="2:9" hidden="1" x14ac:dyDescent="0.25">
      <c r="B199" s="328">
        <f>'PROD. REVENDA'!B126</f>
        <v>0</v>
      </c>
      <c r="C199" s="329"/>
      <c r="D199" s="329"/>
      <c r="E199" s="329"/>
      <c r="F199" s="200">
        <f>'PROD. REVENDA'!D126</f>
        <v>0</v>
      </c>
      <c r="G199" s="115">
        <f>'PROD. REVENDA'!E126</f>
        <v>0</v>
      </c>
      <c r="H199" s="202">
        <f t="shared" si="12"/>
        <v>0</v>
      </c>
      <c r="I199" s="287" t="str">
        <f t="shared" si="13"/>
        <v/>
      </c>
    </row>
    <row r="200" spans="2:9" hidden="1" x14ac:dyDescent="0.25">
      <c r="B200" s="328">
        <f>'PROD. REVENDA'!B127</f>
        <v>0</v>
      </c>
      <c r="C200" s="329"/>
      <c r="D200" s="329"/>
      <c r="E200" s="329"/>
      <c r="F200" s="200">
        <f>'PROD. REVENDA'!D127</f>
        <v>0</v>
      </c>
      <c r="G200" s="115">
        <f>'PROD. REVENDA'!E127</f>
        <v>0</v>
      </c>
      <c r="H200" s="202">
        <f t="shared" si="12"/>
        <v>0</v>
      </c>
      <c r="I200" s="287" t="str">
        <f t="shared" si="13"/>
        <v/>
      </c>
    </row>
    <row r="201" spans="2:9" hidden="1" x14ac:dyDescent="0.25">
      <c r="B201" s="328">
        <f>'PROD. REVENDA'!B128</f>
        <v>0</v>
      </c>
      <c r="C201" s="329"/>
      <c r="D201" s="329"/>
      <c r="E201" s="329"/>
      <c r="F201" s="200">
        <f>'PROD. REVENDA'!D128</f>
        <v>0</v>
      </c>
      <c r="G201" s="115">
        <f>'PROD. REVENDA'!E128</f>
        <v>0</v>
      </c>
      <c r="H201" s="202">
        <f t="shared" si="12"/>
        <v>0</v>
      </c>
      <c r="I201" s="287" t="str">
        <f t="shared" si="13"/>
        <v/>
      </c>
    </row>
    <row r="202" spans="2:9" hidden="1" x14ac:dyDescent="0.25">
      <c r="B202" s="328">
        <f>'PROD. REVENDA'!B129</f>
        <v>0</v>
      </c>
      <c r="C202" s="329"/>
      <c r="D202" s="329"/>
      <c r="E202" s="329"/>
      <c r="F202" s="200">
        <f>'PROD. REVENDA'!D129</f>
        <v>0</v>
      </c>
      <c r="G202" s="115">
        <f>'PROD. REVENDA'!E129</f>
        <v>0</v>
      </c>
      <c r="H202" s="202">
        <f t="shared" si="12"/>
        <v>0</v>
      </c>
      <c r="I202" s="287" t="str">
        <f t="shared" si="13"/>
        <v/>
      </c>
    </row>
    <row r="203" spans="2:9" hidden="1" x14ac:dyDescent="0.25">
      <c r="B203" s="328">
        <f>'PROD. REVENDA'!B130</f>
        <v>0</v>
      </c>
      <c r="C203" s="329"/>
      <c r="D203" s="329"/>
      <c r="E203" s="329"/>
      <c r="F203" s="200">
        <f>'PROD. REVENDA'!D130</f>
        <v>0</v>
      </c>
      <c r="G203" s="115">
        <f>'PROD. REVENDA'!E130</f>
        <v>0</v>
      </c>
      <c r="H203" s="202">
        <f t="shared" si="12"/>
        <v>0</v>
      </c>
      <c r="I203" s="287" t="str">
        <f t="shared" si="13"/>
        <v/>
      </c>
    </row>
    <row r="204" spans="2:9" hidden="1" x14ac:dyDescent="0.25">
      <c r="B204" s="328">
        <f>'PROD. REVENDA'!B131</f>
        <v>0</v>
      </c>
      <c r="C204" s="329"/>
      <c r="D204" s="329"/>
      <c r="E204" s="329"/>
      <c r="F204" s="200">
        <f>'PROD. REVENDA'!D131</f>
        <v>0</v>
      </c>
      <c r="G204" s="115">
        <f>'PROD. REVENDA'!E131</f>
        <v>0</v>
      </c>
      <c r="H204" s="202">
        <f t="shared" si="12"/>
        <v>0</v>
      </c>
      <c r="I204" s="287" t="str">
        <f t="shared" si="13"/>
        <v/>
      </c>
    </row>
    <row r="205" spans="2:9" hidden="1" x14ac:dyDescent="0.25">
      <c r="B205" s="328">
        <f>'PROD. REVENDA'!B132</f>
        <v>0</v>
      </c>
      <c r="C205" s="329"/>
      <c r="D205" s="329"/>
      <c r="E205" s="329"/>
      <c r="F205" s="200">
        <f>'PROD. REVENDA'!D132</f>
        <v>0</v>
      </c>
      <c r="G205" s="115">
        <f>'PROD. REVENDA'!E132</f>
        <v>0</v>
      </c>
      <c r="H205" s="202">
        <f t="shared" ref="H205:H268" si="14">IF(G205="", "",G205-F205)</f>
        <v>0</v>
      </c>
      <c r="I205" s="287" t="str">
        <f t="shared" ref="I205:I268" si="15">IFERROR(IF(G205="", "",H205/G205), "")</f>
        <v/>
      </c>
    </row>
    <row r="206" spans="2:9" hidden="1" x14ac:dyDescent="0.25">
      <c r="B206" s="328">
        <f>'PROD. REVENDA'!B133</f>
        <v>0</v>
      </c>
      <c r="C206" s="329"/>
      <c r="D206" s="329"/>
      <c r="E206" s="329"/>
      <c r="F206" s="200">
        <f>'PROD. REVENDA'!D133</f>
        <v>0</v>
      </c>
      <c r="G206" s="115">
        <f>'PROD. REVENDA'!E133</f>
        <v>0</v>
      </c>
      <c r="H206" s="202">
        <f t="shared" si="14"/>
        <v>0</v>
      </c>
      <c r="I206" s="287" t="str">
        <f t="shared" si="15"/>
        <v/>
      </c>
    </row>
    <row r="207" spans="2:9" hidden="1" x14ac:dyDescent="0.25">
      <c r="B207" s="328">
        <f>'PROD. REVENDA'!B134</f>
        <v>0</v>
      </c>
      <c r="C207" s="329"/>
      <c r="D207" s="329"/>
      <c r="E207" s="329"/>
      <c r="F207" s="200">
        <f>'PROD. REVENDA'!D134</f>
        <v>0</v>
      </c>
      <c r="G207" s="115">
        <f>'PROD. REVENDA'!E134</f>
        <v>0</v>
      </c>
      <c r="H207" s="202">
        <f t="shared" si="14"/>
        <v>0</v>
      </c>
      <c r="I207" s="287" t="str">
        <f t="shared" si="15"/>
        <v/>
      </c>
    </row>
    <row r="208" spans="2:9" hidden="1" x14ac:dyDescent="0.25">
      <c r="B208" s="328">
        <f>'PROD. REVENDA'!B135</f>
        <v>0</v>
      </c>
      <c r="C208" s="329"/>
      <c r="D208" s="329"/>
      <c r="E208" s="329"/>
      <c r="F208" s="200">
        <f>'PROD. REVENDA'!D135</f>
        <v>0</v>
      </c>
      <c r="G208" s="115">
        <f>'PROD. REVENDA'!E135</f>
        <v>0</v>
      </c>
      <c r="H208" s="202">
        <f t="shared" si="14"/>
        <v>0</v>
      </c>
      <c r="I208" s="287" t="str">
        <f t="shared" si="15"/>
        <v/>
      </c>
    </row>
    <row r="209" spans="2:9" hidden="1" x14ac:dyDescent="0.25">
      <c r="B209" s="328">
        <f>'PROD. REVENDA'!B136</f>
        <v>0</v>
      </c>
      <c r="C209" s="329"/>
      <c r="D209" s="329"/>
      <c r="E209" s="329"/>
      <c r="F209" s="200">
        <f>'PROD. REVENDA'!D136</f>
        <v>0</v>
      </c>
      <c r="G209" s="115">
        <f>'PROD. REVENDA'!E136</f>
        <v>0</v>
      </c>
      <c r="H209" s="202">
        <f t="shared" si="14"/>
        <v>0</v>
      </c>
      <c r="I209" s="287" t="str">
        <f t="shared" si="15"/>
        <v/>
      </c>
    </row>
    <row r="210" spans="2:9" hidden="1" x14ac:dyDescent="0.25">
      <c r="B210" s="328">
        <f>'PROD. REVENDA'!B137</f>
        <v>0</v>
      </c>
      <c r="C210" s="329"/>
      <c r="D210" s="329"/>
      <c r="E210" s="329"/>
      <c r="F210" s="200">
        <f>'PROD. REVENDA'!D137</f>
        <v>0</v>
      </c>
      <c r="G210" s="115">
        <f>'PROD. REVENDA'!E137</f>
        <v>0</v>
      </c>
      <c r="H210" s="202">
        <f t="shared" si="14"/>
        <v>0</v>
      </c>
      <c r="I210" s="287" t="str">
        <f t="shared" si="15"/>
        <v/>
      </c>
    </row>
    <row r="211" spans="2:9" hidden="1" x14ac:dyDescent="0.25">
      <c r="B211" s="328">
        <f>'PROD. REVENDA'!B138</f>
        <v>0</v>
      </c>
      <c r="C211" s="329"/>
      <c r="D211" s="329"/>
      <c r="E211" s="329"/>
      <c r="F211" s="200">
        <f>'PROD. REVENDA'!D138</f>
        <v>0</v>
      </c>
      <c r="G211" s="115">
        <f>'PROD. REVENDA'!E138</f>
        <v>0</v>
      </c>
      <c r="H211" s="202">
        <f t="shared" si="14"/>
        <v>0</v>
      </c>
      <c r="I211" s="287" t="str">
        <f t="shared" si="15"/>
        <v/>
      </c>
    </row>
    <row r="212" spans="2:9" hidden="1" x14ac:dyDescent="0.25">
      <c r="B212" s="328">
        <f>'PROD. REVENDA'!B139</f>
        <v>0</v>
      </c>
      <c r="C212" s="329"/>
      <c r="D212" s="329"/>
      <c r="E212" s="329"/>
      <c r="F212" s="200">
        <f>'PROD. REVENDA'!D139</f>
        <v>0</v>
      </c>
      <c r="G212" s="115">
        <f>'PROD. REVENDA'!E139</f>
        <v>0</v>
      </c>
      <c r="H212" s="202">
        <f t="shared" si="14"/>
        <v>0</v>
      </c>
      <c r="I212" s="287" t="str">
        <f t="shared" si="15"/>
        <v/>
      </c>
    </row>
    <row r="213" spans="2:9" hidden="1" x14ac:dyDescent="0.25">
      <c r="B213" s="328">
        <f>'PROD. REVENDA'!B140</f>
        <v>0</v>
      </c>
      <c r="C213" s="329"/>
      <c r="D213" s="329"/>
      <c r="E213" s="329"/>
      <c r="F213" s="200">
        <f>'PROD. REVENDA'!D140</f>
        <v>0</v>
      </c>
      <c r="G213" s="115">
        <f>'PROD. REVENDA'!E140</f>
        <v>0</v>
      </c>
      <c r="H213" s="202">
        <f t="shared" si="14"/>
        <v>0</v>
      </c>
      <c r="I213" s="287" t="str">
        <f t="shared" si="15"/>
        <v/>
      </c>
    </row>
    <row r="214" spans="2:9" hidden="1" x14ac:dyDescent="0.25">
      <c r="B214" s="328">
        <f>'PROD. REVENDA'!B141</f>
        <v>0</v>
      </c>
      <c r="C214" s="329"/>
      <c r="D214" s="329"/>
      <c r="E214" s="329"/>
      <c r="F214" s="200">
        <f>'PROD. REVENDA'!D141</f>
        <v>0</v>
      </c>
      <c r="G214" s="115">
        <f>'PROD. REVENDA'!E141</f>
        <v>0</v>
      </c>
      <c r="H214" s="202">
        <f t="shared" si="14"/>
        <v>0</v>
      </c>
      <c r="I214" s="287" t="str">
        <f t="shared" si="15"/>
        <v/>
      </c>
    </row>
    <row r="215" spans="2:9" hidden="1" x14ac:dyDescent="0.25">
      <c r="B215" s="328">
        <f>'PROD. REVENDA'!B142</f>
        <v>0</v>
      </c>
      <c r="C215" s="329"/>
      <c r="D215" s="329"/>
      <c r="E215" s="329"/>
      <c r="F215" s="200">
        <f>'PROD. REVENDA'!D142</f>
        <v>0</v>
      </c>
      <c r="G215" s="115">
        <f>'PROD. REVENDA'!E142</f>
        <v>0</v>
      </c>
      <c r="H215" s="202">
        <f t="shared" si="14"/>
        <v>0</v>
      </c>
      <c r="I215" s="287" t="str">
        <f t="shared" si="15"/>
        <v/>
      </c>
    </row>
    <row r="216" spans="2:9" hidden="1" x14ac:dyDescent="0.25">
      <c r="B216" s="328">
        <f>'PROD. REVENDA'!B143</f>
        <v>0</v>
      </c>
      <c r="C216" s="329"/>
      <c r="D216" s="329"/>
      <c r="E216" s="329"/>
      <c r="F216" s="200">
        <f>'PROD. REVENDA'!D143</f>
        <v>0</v>
      </c>
      <c r="G216" s="115">
        <f>'PROD. REVENDA'!E143</f>
        <v>0</v>
      </c>
      <c r="H216" s="202">
        <f t="shared" si="14"/>
        <v>0</v>
      </c>
      <c r="I216" s="287" t="str">
        <f t="shared" si="15"/>
        <v/>
      </c>
    </row>
    <row r="217" spans="2:9" hidden="1" x14ac:dyDescent="0.25">
      <c r="B217" s="328">
        <f>'PROD. REVENDA'!B144</f>
        <v>0</v>
      </c>
      <c r="C217" s="329"/>
      <c r="D217" s="329"/>
      <c r="E217" s="329"/>
      <c r="F217" s="200">
        <f>'PROD. REVENDA'!D144</f>
        <v>0</v>
      </c>
      <c r="G217" s="115">
        <f>'PROD. REVENDA'!E144</f>
        <v>0</v>
      </c>
      <c r="H217" s="202">
        <f t="shared" si="14"/>
        <v>0</v>
      </c>
      <c r="I217" s="287" t="str">
        <f t="shared" si="15"/>
        <v/>
      </c>
    </row>
    <row r="218" spans="2:9" hidden="1" x14ac:dyDescent="0.25">
      <c r="B218" s="328">
        <f>'PROD. REVENDA'!B145</f>
        <v>0</v>
      </c>
      <c r="C218" s="329"/>
      <c r="D218" s="329"/>
      <c r="E218" s="329"/>
      <c r="F218" s="200">
        <f>'PROD. REVENDA'!D145</f>
        <v>0</v>
      </c>
      <c r="G218" s="115">
        <f>'PROD. REVENDA'!E145</f>
        <v>0</v>
      </c>
      <c r="H218" s="202">
        <f t="shared" si="14"/>
        <v>0</v>
      </c>
      <c r="I218" s="287" t="str">
        <f t="shared" si="15"/>
        <v/>
      </c>
    </row>
    <row r="219" spans="2:9" hidden="1" x14ac:dyDescent="0.25">
      <c r="B219" s="328">
        <f>'PROD. REVENDA'!B146</f>
        <v>0</v>
      </c>
      <c r="C219" s="329"/>
      <c r="D219" s="329"/>
      <c r="E219" s="329"/>
      <c r="F219" s="200">
        <f>'PROD. REVENDA'!D146</f>
        <v>0</v>
      </c>
      <c r="G219" s="115">
        <f>'PROD. REVENDA'!E146</f>
        <v>0</v>
      </c>
      <c r="H219" s="202">
        <f t="shared" si="14"/>
        <v>0</v>
      </c>
      <c r="I219" s="287" t="str">
        <f t="shared" si="15"/>
        <v/>
      </c>
    </row>
    <row r="220" spans="2:9" hidden="1" x14ac:dyDescent="0.25">
      <c r="B220" s="328">
        <f>'PROD. REVENDA'!B147</f>
        <v>0</v>
      </c>
      <c r="C220" s="329"/>
      <c r="D220" s="329"/>
      <c r="E220" s="329"/>
      <c r="F220" s="200">
        <f>'PROD. REVENDA'!D147</f>
        <v>0</v>
      </c>
      <c r="G220" s="115">
        <f>'PROD. REVENDA'!E147</f>
        <v>0</v>
      </c>
      <c r="H220" s="202">
        <f t="shared" si="14"/>
        <v>0</v>
      </c>
      <c r="I220" s="287" t="str">
        <f t="shared" si="15"/>
        <v/>
      </c>
    </row>
    <row r="221" spans="2:9" hidden="1" x14ac:dyDescent="0.25">
      <c r="B221" s="328">
        <f>'PROD. REVENDA'!B148</f>
        <v>0</v>
      </c>
      <c r="C221" s="329"/>
      <c r="D221" s="329"/>
      <c r="E221" s="329"/>
      <c r="F221" s="200">
        <f>'PROD. REVENDA'!D148</f>
        <v>0</v>
      </c>
      <c r="G221" s="115">
        <f>'PROD. REVENDA'!E148</f>
        <v>0</v>
      </c>
      <c r="H221" s="202">
        <f t="shared" si="14"/>
        <v>0</v>
      </c>
      <c r="I221" s="287" t="str">
        <f t="shared" si="15"/>
        <v/>
      </c>
    </row>
    <row r="222" spans="2:9" hidden="1" x14ac:dyDescent="0.25">
      <c r="B222" s="328">
        <f>'PROD. REVENDA'!B149</f>
        <v>0</v>
      </c>
      <c r="C222" s="329"/>
      <c r="D222" s="329"/>
      <c r="E222" s="329"/>
      <c r="F222" s="200">
        <f>'PROD. REVENDA'!D149</f>
        <v>0</v>
      </c>
      <c r="G222" s="115">
        <f>'PROD. REVENDA'!E149</f>
        <v>0</v>
      </c>
      <c r="H222" s="202">
        <f t="shared" si="14"/>
        <v>0</v>
      </c>
      <c r="I222" s="287" t="str">
        <f t="shared" si="15"/>
        <v/>
      </c>
    </row>
    <row r="223" spans="2:9" hidden="1" x14ac:dyDescent="0.25">
      <c r="B223" s="328">
        <f>'PROD. REVENDA'!B150</f>
        <v>0</v>
      </c>
      <c r="C223" s="329"/>
      <c r="D223" s="329"/>
      <c r="E223" s="329"/>
      <c r="F223" s="200">
        <f>'PROD. REVENDA'!D150</f>
        <v>0</v>
      </c>
      <c r="G223" s="115">
        <f>'PROD. REVENDA'!E150</f>
        <v>0</v>
      </c>
      <c r="H223" s="202">
        <f t="shared" si="14"/>
        <v>0</v>
      </c>
      <c r="I223" s="287" t="str">
        <f t="shared" si="15"/>
        <v/>
      </c>
    </row>
    <row r="224" spans="2:9" hidden="1" x14ac:dyDescent="0.25">
      <c r="B224" s="328">
        <f>'PROD. REVENDA'!B151</f>
        <v>0</v>
      </c>
      <c r="C224" s="329"/>
      <c r="D224" s="329"/>
      <c r="E224" s="329"/>
      <c r="F224" s="200">
        <f>'PROD. REVENDA'!D151</f>
        <v>0</v>
      </c>
      <c r="G224" s="115">
        <f>'PROD. REVENDA'!E151</f>
        <v>0</v>
      </c>
      <c r="H224" s="202">
        <f t="shared" si="14"/>
        <v>0</v>
      </c>
      <c r="I224" s="287" t="str">
        <f t="shared" si="15"/>
        <v/>
      </c>
    </row>
    <row r="225" spans="2:9" hidden="1" x14ac:dyDescent="0.25">
      <c r="B225" s="328">
        <f>'PROD. REVENDA'!B152</f>
        <v>0</v>
      </c>
      <c r="C225" s="329"/>
      <c r="D225" s="329"/>
      <c r="E225" s="329"/>
      <c r="F225" s="200">
        <f>'PROD. REVENDA'!D152</f>
        <v>0</v>
      </c>
      <c r="G225" s="115">
        <f>'PROD. REVENDA'!E152</f>
        <v>0</v>
      </c>
      <c r="H225" s="202">
        <f t="shared" si="14"/>
        <v>0</v>
      </c>
      <c r="I225" s="287" t="str">
        <f t="shared" si="15"/>
        <v/>
      </c>
    </row>
    <row r="226" spans="2:9" hidden="1" x14ac:dyDescent="0.25">
      <c r="B226" s="328">
        <f>'PROD. REVENDA'!B153</f>
        <v>0</v>
      </c>
      <c r="C226" s="329"/>
      <c r="D226" s="329"/>
      <c r="E226" s="329"/>
      <c r="F226" s="200">
        <f>'PROD. REVENDA'!D153</f>
        <v>0</v>
      </c>
      <c r="G226" s="115">
        <f>'PROD. REVENDA'!E153</f>
        <v>0</v>
      </c>
      <c r="H226" s="202">
        <f t="shared" si="14"/>
        <v>0</v>
      </c>
      <c r="I226" s="287" t="str">
        <f t="shared" si="15"/>
        <v/>
      </c>
    </row>
    <row r="227" spans="2:9" hidden="1" x14ac:dyDescent="0.25">
      <c r="B227" s="328">
        <f>'PROD. REVENDA'!B154</f>
        <v>0</v>
      </c>
      <c r="C227" s="329"/>
      <c r="D227" s="329"/>
      <c r="E227" s="329"/>
      <c r="F227" s="200">
        <f>'PROD. REVENDA'!D154</f>
        <v>0</v>
      </c>
      <c r="G227" s="115">
        <f>'PROD. REVENDA'!E154</f>
        <v>0</v>
      </c>
      <c r="H227" s="202">
        <f t="shared" si="14"/>
        <v>0</v>
      </c>
      <c r="I227" s="287" t="str">
        <f t="shared" si="15"/>
        <v/>
      </c>
    </row>
    <row r="228" spans="2:9" hidden="1" x14ac:dyDescent="0.25">
      <c r="B228" s="328">
        <f>'PROD. REVENDA'!B155</f>
        <v>0</v>
      </c>
      <c r="C228" s="329"/>
      <c r="D228" s="329"/>
      <c r="E228" s="329"/>
      <c r="F228" s="200">
        <f>'PROD. REVENDA'!D155</f>
        <v>0</v>
      </c>
      <c r="G228" s="115">
        <f>'PROD. REVENDA'!E155</f>
        <v>0</v>
      </c>
      <c r="H228" s="202">
        <f t="shared" si="14"/>
        <v>0</v>
      </c>
      <c r="I228" s="287" t="str">
        <f t="shared" si="15"/>
        <v/>
      </c>
    </row>
    <row r="229" spans="2:9" hidden="1" x14ac:dyDescent="0.25">
      <c r="B229" s="328">
        <f>'PROD. REVENDA'!B156</f>
        <v>0</v>
      </c>
      <c r="C229" s="329"/>
      <c r="D229" s="329"/>
      <c r="E229" s="329"/>
      <c r="F229" s="200">
        <f>'PROD. REVENDA'!D156</f>
        <v>0</v>
      </c>
      <c r="G229" s="115">
        <f>'PROD. REVENDA'!E156</f>
        <v>0</v>
      </c>
      <c r="H229" s="202">
        <f t="shared" si="14"/>
        <v>0</v>
      </c>
      <c r="I229" s="287" t="str">
        <f t="shared" si="15"/>
        <v/>
      </c>
    </row>
    <row r="230" spans="2:9" hidden="1" x14ac:dyDescent="0.25">
      <c r="B230" s="328">
        <f>'PROD. REVENDA'!B157</f>
        <v>0</v>
      </c>
      <c r="C230" s="329"/>
      <c r="D230" s="329"/>
      <c r="E230" s="329"/>
      <c r="F230" s="200">
        <f>'PROD. REVENDA'!D157</f>
        <v>0</v>
      </c>
      <c r="G230" s="115">
        <f>'PROD. REVENDA'!E157</f>
        <v>0</v>
      </c>
      <c r="H230" s="202">
        <f t="shared" si="14"/>
        <v>0</v>
      </c>
      <c r="I230" s="287" t="str">
        <f t="shared" si="15"/>
        <v/>
      </c>
    </row>
    <row r="231" spans="2:9" hidden="1" x14ac:dyDescent="0.25">
      <c r="B231" s="328">
        <f>'PROD. REVENDA'!B158</f>
        <v>0</v>
      </c>
      <c r="C231" s="329"/>
      <c r="D231" s="329"/>
      <c r="E231" s="329"/>
      <c r="F231" s="200">
        <f>'PROD. REVENDA'!D158</f>
        <v>0</v>
      </c>
      <c r="G231" s="115">
        <f>'PROD. REVENDA'!E158</f>
        <v>0</v>
      </c>
      <c r="H231" s="202">
        <f t="shared" si="14"/>
        <v>0</v>
      </c>
      <c r="I231" s="287" t="str">
        <f t="shared" si="15"/>
        <v/>
      </c>
    </row>
    <row r="232" spans="2:9" hidden="1" x14ac:dyDescent="0.25">
      <c r="B232" s="328">
        <f>'PROD. REVENDA'!B159</f>
        <v>0</v>
      </c>
      <c r="C232" s="329"/>
      <c r="D232" s="329"/>
      <c r="E232" s="329"/>
      <c r="F232" s="200">
        <f>'PROD. REVENDA'!D159</f>
        <v>0</v>
      </c>
      <c r="G232" s="115">
        <f>'PROD. REVENDA'!E159</f>
        <v>0</v>
      </c>
      <c r="H232" s="202">
        <f t="shared" si="14"/>
        <v>0</v>
      </c>
      <c r="I232" s="287" t="str">
        <f t="shared" si="15"/>
        <v/>
      </c>
    </row>
    <row r="233" spans="2:9" hidden="1" x14ac:dyDescent="0.25">
      <c r="B233" s="328">
        <f>'PROD. REVENDA'!B160</f>
        <v>0</v>
      </c>
      <c r="C233" s="329"/>
      <c r="D233" s="329"/>
      <c r="E233" s="329"/>
      <c r="F233" s="200">
        <f>'PROD. REVENDA'!D160</f>
        <v>0</v>
      </c>
      <c r="G233" s="115">
        <f>'PROD. REVENDA'!E160</f>
        <v>0</v>
      </c>
      <c r="H233" s="202">
        <f t="shared" si="14"/>
        <v>0</v>
      </c>
      <c r="I233" s="287" t="str">
        <f t="shared" si="15"/>
        <v/>
      </c>
    </row>
    <row r="234" spans="2:9" hidden="1" x14ac:dyDescent="0.25">
      <c r="B234" s="328">
        <f>'PROD. REVENDA'!B161</f>
        <v>0</v>
      </c>
      <c r="C234" s="329"/>
      <c r="D234" s="329"/>
      <c r="E234" s="329"/>
      <c r="F234" s="200">
        <f>'PROD. REVENDA'!D161</f>
        <v>0</v>
      </c>
      <c r="G234" s="115">
        <f>'PROD. REVENDA'!E161</f>
        <v>0</v>
      </c>
      <c r="H234" s="202">
        <f t="shared" si="14"/>
        <v>0</v>
      </c>
      <c r="I234" s="287" t="str">
        <f t="shared" si="15"/>
        <v/>
      </c>
    </row>
    <row r="235" spans="2:9" hidden="1" x14ac:dyDescent="0.25">
      <c r="B235" s="328">
        <f>'PROD. REVENDA'!B162</f>
        <v>0</v>
      </c>
      <c r="C235" s="329"/>
      <c r="D235" s="329"/>
      <c r="E235" s="329"/>
      <c r="F235" s="200">
        <f>'PROD. REVENDA'!D162</f>
        <v>0</v>
      </c>
      <c r="G235" s="115">
        <f>'PROD. REVENDA'!E162</f>
        <v>0</v>
      </c>
      <c r="H235" s="202">
        <f t="shared" si="14"/>
        <v>0</v>
      </c>
      <c r="I235" s="287" t="str">
        <f t="shared" si="15"/>
        <v/>
      </c>
    </row>
    <row r="236" spans="2:9" hidden="1" x14ac:dyDescent="0.25">
      <c r="B236" s="328">
        <f>'PROD. REVENDA'!B163</f>
        <v>0</v>
      </c>
      <c r="C236" s="329"/>
      <c r="D236" s="329"/>
      <c r="E236" s="329"/>
      <c r="F236" s="200">
        <f>'PROD. REVENDA'!D163</f>
        <v>0</v>
      </c>
      <c r="G236" s="115">
        <f>'PROD. REVENDA'!E163</f>
        <v>0</v>
      </c>
      <c r="H236" s="202">
        <f t="shared" si="14"/>
        <v>0</v>
      </c>
      <c r="I236" s="287" t="str">
        <f t="shared" si="15"/>
        <v/>
      </c>
    </row>
    <row r="237" spans="2:9" hidden="1" x14ac:dyDescent="0.25">
      <c r="B237" s="328">
        <f>'PROD. REVENDA'!B164</f>
        <v>0</v>
      </c>
      <c r="C237" s="329"/>
      <c r="D237" s="329"/>
      <c r="E237" s="329"/>
      <c r="F237" s="200">
        <f>'PROD. REVENDA'!D164</f>
        <v>0</v>
      </c>
      <c r="G237" s="115">
        <f>'PROD. REVENDA'!E164</f>
        <v>0</v>
      </c>
      <c r="H237" s="202">
        <f t="shared" si="14"/>
        <v>0</v>
      </c>
      <c r="I237" s="287" t="str">
        <f t="shared" si="15"/>
        <v/>
      </c>
    </row>
    <row r="238" spans="2:9" hidden="1" x14ac:dyDescent="0.25">
      <c r="B238" s="328">
        <f>'PROD. REVENDA'!B165</f>
        <v>0</v>
      </c>
      <c r="C238" s="329"/>
      <c r="D238" s="329"/>
      <c r="E238" s="329"/>
      <c r="F238" s="200">
        <f>'PROD. REVENDA'!D165</f>
        <v>0</v>
      </c>
      <c r="G238" s="115">
        <f>'PROD. REVENDA'!E165</f>
        <v>0</v>
      </c>
      <c r="H238" s="202">
        <f t="shared" si="14"/>
        <v>0</v>
      </c>
      <c r="I238" s="287" t="str">
        <f t="shared" si="15"/>
        <v/>
      </c>
    </row>
    <row r="239" spans="2:9" hidden="1" x14ac:dyDescent="0.25">
      <c r="B239" s="328">
        <f>'PROD. REVENDA'!B166</f>
        <v>0</v>
      </c>
      <c r="C239" s="329"/>
      <c r="D239" s="329"/>
      <c r="E239" s="329"/>
      <c r="F239" s="200">
        <f>'PROD. REVENDA'!D166</f>
        <v>0</v>
      </c>
      <c r="G239" s="115">
        <f>'PROD. REVENDA'!E166</f>
        <v>0</v>
      </c>
      <c r="H239" s="202">
        <f t="shared" si="14"/>
        <v>0</v>
      </c>
      <c r="I239" s="287" t="str">
        <f t="shared" si="15"/>
        <v/>
      </c>
    </row>
    <row r="240" spans="2:9" hidden="1" x14ac:dyDescent="0.25">
      <c r="B240" s="328">
        <f>'PROD. REVENDA'!B167</f>
        <v>0</v>
      </c>
      <c r="C240" s="329"/>
      <c r="D240" s="329"/>
      <c r="E240" s="329"/>
      <c r="F240" s="200">
        <f>'PROD. REVENDA'!D167</f>
        <v>0</v>
      </c>
      <c r="G240" s="115">
        <f>'PROD. REVENDA'!E167</f>
        <v>0</v>
      </c>
      <c r="H240" s="202">
        <f t="shared" si="14"/>
        <v>0</v>
      </c>
      <c r="I240" s="287" t="str">
        <f t="shared" si="15"/>
        <v/>
      </c>
    </row>
    <row r="241" spans="2:9" hidden="1" x14ac:dyDescent="0.25">
      <c r="B241" s="328">
        <f>'PROD. REVENDA'!B168</f>
        <v>0</v>
      </c>
      <c r="C241" s="329"/>
      <c r="D241" s="329"/>
      <c r="E241" s="329"/>
      <c r="F241" s="200">
        <f>'PROD. REVENDA'!D168</f>
        <v>0</v>
      </c>
      <c r="G241" s="115">
        <f>'PROD. REVENDA'!E168</f>
        <v>0</v>
      </c>
      <c r="H241" s="202">
        <f t="shared" si="14"/>
        <v>0</v>
      </c>
      <c r="I241" s="287" t="str">
        <f t="shared" si="15"/>
        <v/>
      </c>
    </row>
    <row r="242" spans="2:9" hidden="1" x14ac:dyDescent="0.25">
      <c r="B242" s="328">
        <f>'PROD. REVENDA'!B169</f>
        <v>0</v>
      </c>
      <c r="C242" s="329"/>
      <c r="D242" s="329"/>
      <c r="E242" s="329"/>
      <c r="F242" s="200">
        <f>'PROD. REVENDA'!D169</f>
        <v>0</v>
      </c>
      <c r="G242" s="115">
        <f>'PROD. REVENDA'!E169</f>
        <v>0</v>
      </c>
      <c r="H242" s="202">
        <f t="shared" si="14"/>
        <v>0</v>
      </c>
      <c r="I242" s="287" t="str">
        <f t="shared" si="15"/>
        <v/>
      </c>
    </row>
    <row r="243" spans="2:9" hidden="1" x14ac:dyDescent="0.25">
      <c r="B243" s="328">
        <f>'PROD. REVENDA'!B170</f>
        <v>0</v>
      </c>
      <c r="C243" s="329"/>
      <c r="D243" s="329"/>
      <c r="E243" s="329"/>
      <c r="F243" s="200">
        <f>'PROD. REVENDA'!D170</f>
        <v>0</v>
      </c>
      <c r="G243" s="115">
        <f>'PROD. REVENDA'!E170</f>
        <v>0</v>
      </c>
      <c r="H243" s="202">
        <f t="shared" si="14"/>
        <v>0</v>
      </c>
      <c r="I243" s="287" t="str">
        <f t="shared" si="15"/>
        <v/>
      </c>
    </row>
    <row r="244" spans="2:9" hidden="1" x14ac:dyDescent="0.25">
      <c r="B244" s="328">
        <f>'PROD. REVENDA'!B171</f>
        <v>0</v>
      </c>
      <c r="C244" s="329"/>
      <c r="D244" s="329"/>
      <c r="E244" s="329"/>
      <c r="F244" s="200">
        <f>'PROD. REVENDA'!D171</f>
        <v>0</v>
      </c>
      <c r="G244" s="115">
        <f>'PROD. REVENDA'!E171</f>
        <v>0</v>
      </c>
      <c r="H244" s="202">
        <f t="shared" si="14"/>
        <v>0</v>
      </c>
      <c r="I244" s="287" t="str">
        <f t="shared" si="15"/>
        <v/>
      </c>
    </row>
    <row r="245" spans="2:9" hidden="1" x14ac:dyDescent="0.25">
      <c r="B245" s="328">
        <f>'PROD. REVENDA'!B172</f>
        <v>0</v>
      </c>
      <c r="C245" s="329"/>
      <c r="D245" s="329"/>
      <c r="E245" s="329"/>
      <c r="F245" s="200">
        <f>'PROD. REVENDA'!D172</f>
        <v>0</v>
      </c>
      <c r="G245" s="115">
        <f>'PROD. REVENDA'!E172</f>
        <v>0</v>
      </c>
      <c r="H245" s="202">
        <f t="shared" si="14"/>
        <v>0</v>
      </c>
      <c r="I245" s="287" t="str">
        <f t="shared" si="15"/>
        <v/>
      </c>
    </row>
    <row r="246" spans="2:9" hidden="1" x14ac:dyDescent="0.25">
      <c r="B246" s="328">
        <f>'PROD. REVENDA'!B173</f>
        <v>0</v>
      </c>
      <c r="C246" s="329"/>
      <c r="D246" s="329"/>
      <c r="E246" s="329"/>
      <c r="F246" s="200">
        <f>'PROD. REVENDA'!D173</f>
        <v>0</v>
      </c>
      <c r="G246" s="115">
        <f>'PROD. REVENDA'!E173</f>
        <v>0</v>
      </c>
      <c r="H246" s="202">
        <f t="shared" si="14"/>
        <v>0</v>
      </c>
      <c r="I246" s="287" t="str">
        <f t="shared" si="15"/>
        <v/>
      </c>
    </row>
    <row r="247" spans="2:9" hidden="1" x14ac:dyDescent="0.25">
      <c r="B247" s="328">
        <f>'PROD. REVENDA'!B174</f>
        <v>0</v>
      </c>
      <c r="C247" s="329"/>
      <c r="D247" s="329"/>
      <c r="E247" s="329"/>
      <c r="F247" s="200">
        <f>'PROD. REVENDA'!D174</f>
        <v>0</v>
      </c>
      <c r="G247" s="115">
        <f>'PROD. REVENDA'!E174</f>
        <v>0</v>
      </c>
      <c r="H247" s="202">
        <f t="shared" si="14"/>
        <v>0</v>
      </c>
      <c r="I247" s="287" t="str">
        <f t="shared" si="15"/>
        <v/>
      </c>
    </row>
    <row r="248" spans="2:9" hidden="1" x14ac:dyDescent="0.25">
      <c r="B248" s="328">
        <f>'PROD. REVENDA'!B175</f>
        <v>0</v>
      </c>
      <c r="C248" s="329"/>
      <c r="D248" s="329"/>
      <c r="E248" s="329"/>
      <c r="F248" s="200">
        <f>'PROD. REVENDA'!D175</f>
        <v>0</v>
      </c>
      <c r="G248" s="115">
        <f>'PROD. REVENDA'!E175</f>
        <v>0</v>
      </c>
      <c r="H248" s="202">
        <f t="shared" si="14"/>
        <v>0</v>
      </c>
      <c r="I248" s="287" t="str">
        <f t="shared" si="15"/>
        <v/>
      </c>
    </row>
    <row r="249" spans="2:9" hidden="1" x14ac:dyDescent="0.25">
      <c r="B249" s="328">
        <f>'PROD. REVENDA'!B176</f>
        <v>0</v>
      </c>
      <c r="C249" s="329"/>
      <c r="D249" s="329"/>
      <c r="E249" s="329"/>
      <c r="F249" s="200">
        <f>'PROD. REVENDA'!D176</f>
        <v>0</v>
      </c>
      <c r="G249" s="115">
        <f>'PROD. REVENDA'!E176</f>
        <v>0</v>
      </c>
      <c r="H249" s="202">
        <f t="shared" si="14"/>
        <v>0</v>
      </c>
      <c r="I249" s="287" t="str">
        <f t="shared" si="15"/>
        <v/>
      </c>
    </row>
    <row r="250" spans="2:9" hidden="1" x14ac:dyDescent="0.25">
      <c r="B250" s="328">
        <f>'PROD. REVENDA'!B177</f>
        <v>0</v>
      </c>
      <c r="C250" s="329"/>
      <c r="D250" s="329"/>
      <c r="E250" s="329"/>
      <c r="F250" s="200">
        <f>'PROD. REVENDA'!D177</f>
        <v>0</v>
      </c>
      <c r="G250" s="115">
        <f>'PROD. REVENDA'!E177</f>
        <v>0</v>
      </c>
      <c r="H250" s="202">
        <f t="shared" si="14"/>
        <v>0</v>
      </c>
      <c r="I250" s="287" t="str">
        <f t="shared" si="15"/>
        <v/>
      </c>
    </row>
    <row r="251" spans="2:9" hidden="1" x14ac:dyDescent="0.25">
      <c r="B251" s="328">
        <f>'PROD. REVENDA'!B178</f>
        <v>0</v>
      </c>
      <c r="C251" s="329"/>
      <c r="D251" s="329"/>
      <c r="E251" s="329"/>
      <c r="F251" s="200">
        <f>'PROD. REVENDA'!D178</f>
        <v>0</v>
      </c>
      <c r="G251" s="115">
        <f>'PROD. REVENDA'!E178</f>
        <v>0</v>
      </c>
      <c r="H251" s="202">
        <f t="shared" si="14"/>
        <v>0</v>
      </c>
      <c r="I251" s="287" t="str">
        <f t="shared" si="15"/>
        <v/>
      </c>
    </row>
    <row r="252" spans="2:9" hidden="1" x14ac:dyDescent="0.25">
      <c r="B252" s="328">
        <f>'PROD. REVENDA'!B179</f>
        <v>0</v>
      </c>
      <c r="C252" s="329"/>
      <c r="D252" s="329"/>
      <c r="E252" s="329"/>
      <c r="F252" s="200">
        <f>'PROD. REVENDA'!D179</f>
        <v>0</v>
      </c>
      <c r="G252" s="115">
        <f>'PROD. REVENDA'!E179</f>
        <v>0</v>
      </c>
      <c r="H252" s="202">
        <f t="shared" si="14"/>
        <v>0</v>
      </c>
      <c r="I252" s="287" t="str">
        <f t="shared" si="15"/>
        <v/>
      </c>
    </row>
    <row r="253" spans="2:9" hidden="1" x14ac:dyDescent="0.25">
      <c r="B253" s="328">
        <f>'PROD. REVENDA'!B180</f>
        <v>0</v>
      </c>
      <c r="C253" s="329"/>
      <c r="D253" s="329"/>
      <c r="E253" s="329"/>
      <c r="F253" s="200">
        <f>'PROD. REVENDA'!D180</f>
        <v>0</v>
      </c>
      <c r="G253" s="115">
        <f>'PROD. REVENDA'!E180</f>
        <v>0</v>
      </c>
      <c r="H253" s="202">
        <f t="shared" si="14"/>
        <v>0</v>
      </c>
      <c r="I253" s="287" t="str">
        <f t="shared" si="15"/>
        <v/>
      </c>
    </row>
    <row r="254" spans="2:9" hidden="1" x14ac:dyDescent="0.25">
      <c r="B254" s="328">
        <f>'PROD. REVENDA'!B181</f>
        <v>0</v>
      </c>
      <c r="C254" s="329"/>
      <c r="D254" s="329"/>
      <c r="E254" s="329"/>
      <c r="F254" s="200">
        <f>'PROD. REVENDA'!D181</f>
        <v>0</v>
      </c>
      <c r="G254" s="115">
        <f>'PROD. REVENDA'!E181</f>
        <v>0</v>
      </c>
      <c r="H254" s="202">
        <f t="shared" si="14"/>
        <v>0</v>
      </c>
      <c r="I254" s="287" t="str">
        <f t="shared" si="15"/>
        <v/>
      </c>
    </row>
    <row r="255" spans="2:9" hidden="1" x14ac:dyDescent="0.25">
      <c r="B255" s="328">
        <f>'PROD. REVENDA'!B182</f>
        <v>0</v>
      </c>
      <c r="C255" s="329"/>
      <c r="D255" s="329"/>
      <c r="E255" s="329"/>
      <c r="F255" s="200">
        <f>'PROD. REVENDA'!D182</f>
        <v>0</v>
      </c>
      <c r="G255" s="115">
        <f>'PROD. REVENDA'!E182</f>
        <v>0</v>
      </c>
      <c r="H255" s="202">
        <f t="shared" si="14"/>
        <v>0</v>
      </c>
      <c r="I255" s="287" t="str">
        <f t="shared" si="15"/>
        <v/>
      </c>
    </row>
    <row r="256" spans="2:9" hidden="1" x14ac:dyDescent="0.25">
      <c r="B256" s="328">
        <f>'PROD. REVENDA'!B183</f>
        <v>0</v>
      </c>
      <c r="C256" s="329"/>
      <c r="D256" s="329"/>
      <c r="E256" s="329"/>
      <c r="F256" s="200">
        <f>'PROD. REVENDA'!D183</f>
        <v>0</v>
      </c>
      <c r="G256" s="115">
        <f>'PROD. REVENDA'!E183</f>
        <v>0</v>
      </c>
      <c r="H256" s="202">
        <f t="shared" si="14"/>
        <v>0</v>
      </c>
      <c r="I256" s="287" t="str">
        <f t="shared" si="15"/>
        <v/>
      </c>
    </row>
    <row r="257" spans="2:9" hidden="1" x14ac:dyDescent="0.25">
      <c r="B257" s="328">
        <f>'PROD. REVENDA'!B184</f>
        <v>0</v>
      </c>
      <c r="C257" s="329"/>
      <c r="D257" s="329"/>
      <c r="E257" s="329"/>
      <c r="F257" s="200">
        <f>'PROD. REVENDA'!D184</f>
        <v>0</v>
      </c>
      <c r="G257" s="115">
        <f>'PROD. REVENDA'!E184</f>
        <v>0</v>
      </c>
      <c r="H257" s="202">
        <f t="shared" si="14"/>
        <v>0</v>
      </c>
      <c r="I257" s="287" t="str">
        <f t="shared" si="15"/>
        <v/>
      </c>
    </row>
    <row r="258" spans="2:9" hidden="1" x14ac:dyDescent="0.25">
      <c r="B258" s="328">
        <f>'PROD. REVENDA'!B185</f>
        <v>0</v>
      </c>
      <c r="C258" s="329"/>
      <c r="D258" s="329"/>
      <c r="E258" s="329"/>
      <c r="F258" s="200">
        <f>'PROD. REVENDA'!D185</f>
        <v>0</v>
      </c>
      <c r="G258" s="115">
        <f>'PROD. REVENDA'!E185</f>
        <v>0</v>
      </c>
      <c r="H258" s="202">
        <f t="shared" si="14"/>
        <v>0</v>
      </c>
      <c r="I258" s="287" t="str">
        <f t="shared" si="15"/>
        <v/>
      </c>
    </row>
    <row r="259" spans="2:9" hidden="1" x14ac:dyDescent="0.25">
      <c r="B259" s="328">
        <f>'PROD. REVENDA'!B186</f>
        <v>0</v>
      </c>
      <c r="C259" s="329"/>
      <c r="D259" s="329"/>
      <c r="E259" s="329"/>
      <c r="F259" s="200">
        <f>'PROD. REVENDA'!D186</f>
        <v>0</v>
      </c>
      <c r="G259" s="115">
        <f>'PROD. REVENDA'!E186</f>
        <v>0</v>
      </c>
      <c r="H259" s="202">
        <f t="shared" si="14"/>
        <v>0</v>
      </c>
      <c r="I259" s="287" t="str">
        <f t="shared" si="15"/>
        <v/>
      </c>
    </row>
    <row r="260" spans="2:9" hidden="1" x14ac:dyDescent="0.25">
      <c r="B260" s="328">
        <f>'PROD. REVENDA'!B187</f>
        <v>0</v>
      </c>
      <c r="C260" s="329"/>
      <c r="D260" s="329"/>
      <c r="E260" s="329"/>
      <c r="F260" s="200">
        <f>'PROD. REVENDA'!D187</f>
        <v>0</v>
      </c>
      <c r="G260" s="115">
        <f>'PROD. REVENDA'!E187</f>
        <v>0</v>
      </c>
      <c r="H260" s="202">
        <f t="shared" si="14"/>
        <v>0</v>
      </c>
      <c r="I260" s="287" t="str">
        <f t="shared" si="15"/>
        <v/>
      </c>
    </row>
    <row r="261" spans="2:9" hidden="1" x14ac:dyDescent="0.25">
      <c r="B261" s="328">
        <f>'PROD. REVENDA'!B188</f>
        <v>0</v>
      </c>
      <c r="C261" s="329"/>
      <c r="D261" s="329"/>
      <c r="E261" s="329"/>
      <c r="F261" s="200">
        <f>'PROD. REVENDA'!D188</f>
        <v>0</v>
      </c>
      <c r="G261" s="115">
        <f>'PROD. REVENDA'!E188</f>
        <v>0</v>
      </c>
      <c r="H261" s="202">
        <f t="shared" si="14"/>
        <v>0</v>
      </c>
      <c r="I261" s="287" t="str">
        <f t="shared" si="15"/>
        <v/>
      </c>
    </row>
    <row r="262" spans="2:9" hidden="1" x14ac:dyDescent="0.25">
      <c r="B262" s="328">
        <f>'PROD. REVENDA'!B189</f>
        <v>0</v>
      </c>
      <c r="C262" s="329"/>
      <c r="D262" s="329"/>
      <c r="E262" s="329"/>
      <c r="F262" s="200">
        <f>'PROD. REVENDA'!D189</f>
        <v>0</v>
      </c>
      <c r="G262" s="115">
        <f>'PROD. REVENDA'!E189</f>
        <v>0</v>
      </c>
      <c r="H262" s="202">
        <f t="shared" si="14"/>
        <v>0</v>
      </c>
      <c r="I262" s="287" t="str">
        <f t="shared" si="15"/>
        <v/>
      </c>
    </row>
    <row r="263" spans="2:9" hidden="1" x14ac:dyDescent="0.25">
      <c r="B263" s="328">
        <f>'PROD. REVENDA'!B190</f>
        <v>0</v>
      </c>
      <c r="C263" s="329"/>
      <c r="D263" s="329"/>
      <c r="E263" s="329"/>
      <c r="F263" s="200">
        <f>'PROD. REVENDA'!D190</f>
        <v>0</v>
      </c>
      <c r="G263" s="115">
        <f>'PROD. REVENDA'!E190</f>
        <v>0</v>
      </c>
      <c r="H263" s="202">
        <f t="shared" si="14"/>
        <v>0</v>
      </c>
      <c r="I263" s="287" t="str">
        <f t="shared" si="15"/>
        <v/>
      </c>
    </row>
    <row r="264" spans="2:9" hidden="1" x14ac:dyDescent="0.25">
      <c r="B264" s="328">
        <f>'PROD. REVENDA'!B191</f>
        <v>0</v>
      </c>
      <c r="C264" s="329"/>
      <c r="D264" s="329"/>
      <c r="E264" s="329"/>
      <c r="F264" s="200">
        <f>'PROD. REVENDA'!D191</f>
        <v>0</v>
      </c>
      <c r="G264" s="115">
        <f>'PROD. REVENDA'!E191</f>
        <v>0</v>
      </c>
      <c r="H264" s="202">
        <f t="shared" si="14"/>
        <v>0</v>
      </c>
      <c r="I264" s="287" t="str">
        <f t="shared" si="15"/>
        <v/>
      </c>
    </row>
    <row r="265" spans="2:9" hidden="1" x14ac:dyDescent="0.25">
      <c r="B265" s="328">
        <f>'PROD. REVENDA'!B192</f>
        <v>0</v>
      </c>
      <c r="C265" s="329"/>
      <c r="D265" s="329"/>
      <c r="E265" s="329"/>
      <c r="F265" s="200">
        <f>'PROD. REVENDA'!D192</f>
        <v>0</v>
      </c>
      <c r="G265" s="115">
        <f>'PROD. REVENDA'!E192</f>
        <v>0</v>
      </c>
      <c r="H265" s="202">
        <f t="shared" si="14"/>
        <v>0</v>
      </c>
      <c r="I265" s="287" t="str">
        <f t="shared" si="15"/>
        <v/>
      </c>
    </row>
    <row r="266" spans="2:9" hidden="1" x14ac:dyDescent="0.25">
      <c r="B266" s="328">
        <f>'PROD. REVENDA'!B193</f>
        <v>0</v>
      </c>
      <c r="C266" s="329"/>
      <c r="D266" s="329"/>
      <c r="E266" s="329"/>
      <c r="F266" s="200">
        <f>'PROD. REVENDA'!D193</f>
        <v>0</v>
      </c>
      <c r="G266" s="115">
        <f>'PROD. REVENDA'!E193</f>
        <v>0</v>
      </c>
      <c r="H266" s="202">
        <f t="shared" si="14"/>
        <v>0</v>
      </c>
      <c r="I266" s="287" t="str">
        <f t="shared" si="15"/>
        <v/>
      </c>
    </row>
    <row r="267" spans="2:9" hidden="1" x14ac:dyDescent="0.25">
      <c r="B267" s="328">
        <f>'PROD. REVENDA'!B194</f>
        <v>0</v>
      </c>
      <c r="C267" s="329"/>
      <c r="D267" s="329"/>
      <c r="E267" s="329"/>
      <c r="F267" s="200">
        <f>'PROD. REVENDA'!D194</f>
        <v>0</v>
      </c>
      <c r="G267" s="115">
        <f>'PROD. REVENDA'!E194</f>
        <v>0</v>
      </c>
      <c r="H267" s="202">
        <f t="shared" si="14"/>
        <v>0</v>
      </c>
      <c r="I267" s="287" t="str">
        <f t="shared" si="15"/>
        <v/>
      </c>
    </row>
    <row r="268" spans="2:9" hidden="1" x14ac:dyDescent="0.25">
      <c r="B268" s="328">
        <f>'PROD. REVENDA'!B195</f>
        <v>0</v>
      </c>
      <c r="C268" s="329"/>
      <c r="D268" s="329"/>
      <c r="E268" s="329"/>
      <c r="F268" s="200">
        <f>'PROD. REVENDA'!D195</f>
        <v>0</v>
      </c>
      <c r="G268" s="115">
        <f>'PROD. REVENDA'!E195</f>
        <v>0</v>
      </c>
      <c r="H268" s="202">
        <f t="shared" si="14"/>
        <v>0</v>
      </c>
      <c r="I268" s="287" t="str">
        <f t="shared" si="15"/>
        <v/>
      </c>
    </row>
    <row r="269" spans="2:9" hidden="1" x14ac:dyDescent="0.25">
      <c r="B269" s="328">
        <f>'PROD. REVENDA'!B196</f>
        <v>0</v>
      </c>
      <c r="C269" s="329"/>
      <c r="D269" s="329"/>
      <c r="E269" s="329"/>
      <c r="F269" s="200">
        <f>'PROD. REVENDA'!D196</f>
        <v>0</v>
      </c>
      <c r="G269" s="115">
        <f>'PROD. REVENDA'!E196</f>
        <v>0</v>
      </c>
      <c r="H269" s="202">
        <f t="shared" ref="H269:H332" si="16">IF(G269="", "",G269-F269)</f>
        <v>0</v>
      </c>
      <c r="I269" s="287" t="str">
        <f t="shared" ref="I269:I332" si="17">IFERROR(IF(G269="", "",H269/G269), "")</f>
        <v/>
      </c>
    </row>
    <row r="270" spans="2:9" hidden="1" x14ac:dyDescent="0.25">
      <c r="B270" s="328">
        <f>'PROD. REVENDA'!B197</f>
        <v>0</v>
      </c>
      <c r="C270" s="329"/>
      <c r="D270" s="329"/>
      <c r="E270" s="329"/>
      <c r="F270" s="200">
        <f>'PROD. REVENDA'!D197</f>
        <v>0</v>
      </c>
      <c r="G270" s="115">
        <f>'PROD. REVENDA'!E197</f>
        <v>0</v>
      </c>
      <c r="H270" s="202">
        <f t="shared" si="16"/>
        <v>0</v>
      </c>
      <c r="I270" s="287" t="str">
        <f t="shared" si="17"/>
        <v/>
      </c>
    </row>
    <row r="271" spans="2:9" hidden="1" x14ac:dyDescent="0.25">
      <c r="B271" s="328">
        <f>'PROD. REVENDA'!B198</f>
        <v>0</v>
      </c>
      <c r="C271" s="329"/>
      <c r="D271" s="329"/>
      <c r="E271" s="329"/>
      <c r="F271" s="200">
        <f>'PROD. REVENDA'!D198</f>
        <v>0</v>
      </c>
      <c r="G271" s="115">
        <f>'PROD. REVENDA'!E198</f>
        <v>0</v>
      </c>
      <c r="H271" s="202">
        <f t="shared" si="16"/>
        <v>0</v>
      </c>
      <c r="I271" s="287" t="str">
        <f t="shared" si="17"/>
        <v/>
      </c>
    </row>
    <row r="272" spans="2:9" hidden="1" x14ac:dyDescent="0.25">
      <c r="B272" s="328">
        <f>'PROD. REVENDA'!B199</f>
        <v>0</v>
      </c>
      <c r="C272" s="329"/>
      <c r="D272" s="329"/>
      <c r="E272" s="329"/>
      <c r="F272" s="200">
        <f>'PROD. REVENDA'!D199</f>
        <v>0</v>
      </c>
      <c r="G272" s="115">
        <f>'PROD. REVENDA'!E199</f>
        <v>0</v>
      </c>
      <c r="H272" s="202">
        <f t="shared" si="16"/>
        <v>0</v>
      </c>
      <c r="I272" s="287" t="str">
        <f t="shared" si="17"/>
        <v/>
      </c>
    </row>
    <row r="273" spans="2:9" hidden="1" x14ac:dyDescent="0.25">
      <c r="B273" s="328">
        <f>'PROD. REVENDA'!B200</f>
        <v>0</v>
      </c>
      <c r="C273" s="329"/>
      <c r="D273" s="329"/>
      <c r="E273" s="329"/>
      <c r="F273" s="200">
        <f>'PROD. REVENDA'!D200</f>
        <v>0</v>
      </c>
      <c r="G273" s="115">
        <f>'PROD. REVENDA'!E200</f>
        <v>0</v>
      </c>
      <c r="H273" s="202">
        <f t="shared" si="16"/>
        <v>0</v>
      </c>
      <c r="I273" s="287" t="str">
        <f t="shared" si="17"/>
        <v/>
      </c>
    </row>
    <row r="274" spans="2:9" hidden="1" x14ac:dyDescent="0.25">
      <c r="B274" s="328">
        <f>'PROD. REVENDA'!B201</f>
        <v>0</v>
      </c>
      <c r="C274" s="329"/>
      <c r="D274" s="329"/>
      <c r="E274" s="329"/>
      <c r="F274" s="200">
        <f>'PROD. REVENDA'!D201</f>
        <v>0</v>
      </c>
      <c r="G274" s="115">
        <f>'PROD. REVENDA'!E201</f>
        <v>0</v>
      </c>
      <c r="H274" s="202">
        <f t="shared" si="16"/>
        <v>0</v>
      </c>
      <c r="I274" s="287" t="str">
        <f t="shared" si="17"/>
        <v/>
      </c>
    </row>
    <row r="275" spans="2:9" hidden="1" x14ac:dyDescent="0.25">
      <c r="B275" s="328">
        <f>'PROD. REVENDA'!B202</f>
        <v>0</v>
      </c>
      <c r="C275" s="329"/>
      <c r="D275" s="329"/>
      <c r="E275" s="329"/>
      <c r="F275" s="200">
        <f>'PROD. REVENDA'!D202</f>
        <v>0</v>
      </c>
      <c r="G275" s="115">
        <f>'PROD. REVENDA'!E202</f>
        <v>0</v>
      </c>
      <c r="H275" s="202">
        <f t="shared" si="16"/>
        <v>0</v>
      </c>
      <c r="I275" s="287" t="str">
        <f t="shared" si="17"/>
        <v/>
      </c>
    </row>
    <row r="276" spans="2:9" hidden="1" x14ac:dyDescent="0.25">
      <c r="B276" s="328">
        <f>'PROD. REVENDA'!B203</f>
        <v>0</v>
      </c>
      <c r="C276" s="329"/>
      <c r="D276" s="329"/>
      <c r="E276" s="329"/>
      <c r="F276" s="200">
        <f>'PROD. REVENDA'!D203</f>
        <v>0</v>
      </c>
      <c r="G276" s="115">
        <f>'PROD. REVENDA'!E203</f>
        <v>0</v>
      </c>
      <c r="H276" s="202">
        <f t="shared" si="16"/>
        <v>0</v>
      </c>
      <c r="I276" s="287" t="str">
        <f t="shared" si="17"/>
        <v/>
      </c>
    </row>
    <row r="277" spans="2:9" hidden="1" x14ac:dyDescent="0.25">
      <c r="B277" s="328">
        <f>'PROD. REVENDA'!B204</f>
        <v>0</v>
      </c>
      <c r="C277" s="329"/>
      <c r="D277" s="329"/>
      <c r="E277" s="329"/>
      <c r="F277" s="200">
        <f>'PROD. REVENDA'!D204</f>
        <v>0</v>
      </c>
      <c r="G277" s="115">
        <f>'PROD. REVENDA'!E204</f>
        <v>0</v>
      </c>
      <c r="H277" s="202">
        <f t="shared" si="16"/>
        <v>0</v>
      </c>
      <c r="I277" s="287" t="str">
        <f t="shared" si="17"/>
        <v/>
      </c>
    </row>
    <row r="278" spans="2:9" hidden="1" x14ac:dyDescent="0.25">
      <c r="B278" s="328">
        <f>'PROD. REVENDA'!B205</f>
        <v>0</v>
      </c>
      <c r="C278" s="329"/>
      <c r="D278" s="329"/>
      <c r="E278" s="329"/>
      <c r="F278" s="200">
        <f>'PROD. REVENDA'!D205</f>
        <v>0</v>
      </c>
      <c r="G278" s="115">
        <f>'PROD. REVENDA'!E205</f>
        <v>0</v>
      </c>
      <c r="H278" s="202">
        <f t="shared" si="16"/>
        <v>0</v>
      </c>
      <c r="I278" s="287" t="str">
        <f t="shared" si="17"/>
        <v/>
      </c>
    </row>
    <row r="279" spans="2:9" hidden="1" x14ac:dyDescent="0.25">
      <c r="B279" s="328">
        <f>'PROD. REVENDA'!B206</f>
        <v>0</v>
      </c>
      <c r="C279" s="329"/>
      <c r="D279" s="329"/>
      <c r="E279" s="329"/>
      <c r="F279" s="200">
        <f>'PROD. REVENDA'!D206</f>
        <v>0</v>
      </c>
      <c r="G279" s="115">
        <f>'PROD. REVENDA'!E206</f>
        <v>0</v>
      </c>
      <c r="H279" s="202">
        <f t="shared" si="16"/>
        <v>0</v>
      </c>
      <c r="I279" s="287" t="str">
        <f t="shared" si="17"/>
        <v/>
      </c>
    </row>
    <row r="280" spans="2:9" hidden="1" x14ac:dyDescent="0.25">
      <c r="B280" s="328">
        <f>'PROD. REVENDA'!B207</f>
        <v>0</v>
      </c>
      <c r="C280" s="329"/>
      <c r="D280" s="329"/>
      <c r="E280" s="329"/>
      <c r="F280" s="200">
        <f>'PROD. REVENDA'!D207</f>
        <v>0</v>
      </c>
      <c r="G280" s="115">
        <f>'PROD. REVENDA'!E207</f>
        <v>0</v>
      </c>
      <c r="H280" s="202">
        <f t="shared" si="16"/>
        <v>0</v>
      </c>
      <c r="I280" s="287" t="str">
        <f t="shared" si="17"/>
        <v/>
      </c>
    </row>
    <row r="281" spans="2:9" hidden="1" x14ac:dyDescent="0.25">
      <c r="B281" s="328">
        <f>'PROD. REVENDA'!B208</f>
        <v>0</v>
      </c>
      <c r="C281" s="329"/>
      <c r="D281" s="329"/>
      <c r="E281" s="329"/>
      <c r="F281" s="200">
        <f>'PROD. REVENDA'!D208</f>
        <v>0</v>
      </c>
      <c r="G281" s="115">
        <f>'PROD. REVENDA'!E208</f>
        <v>0</v>
      </c>
      <c r="H281" s="202">
        <f t="shared" si="16"/>
        <v>0</v>
      </c>
      <c r="I281" s="287" t="str">
        <f t="shared" si="17"/>
        <v/>
      </c>
    </row>
    <row r="282" spans="2:9" hidden="1" x14ac:dyDescent="0.25">
      <c r="B282" s="328">
        <f>'PROD. REVENDA'!B209</f>
        <v>0</v>
      </c>
      <c r="C282" s="329"/>
      <c r="D282" s="329"/>
      <c r="E282" s="329"/>
      <c r="F282" s="200">
        <f>'PROD. REVENDA'!D209</f>
        <v>0</v>
      </c>
      <c r="G282" s="115">
        <f>'PROD. REVENDA'!E209</f>
        <v>0</v>
      </c>
      <c r="H282" s="202">
        <f t="shared" si="16"/>
        <v>0</v>
      </c>
      <c r="I282" s="287" t="str">
        <f t="shared" si="17"/>
        <v/>
      </c>
    </row>
    <row r="283" spans="2:9" hidden="1" x14ac:dyDescent="0.25">
      <c r="B283" s="328">
        <f>'PROD. REVENDA'!B210</f>
        <v>0</v>
      </c>
      <c r="C283" s="329"/>
      <c r="D283" s="329"/>
      <c r="E283" s="329"/>
      <c r="F283" s="200">
        <f>'PROD. REVENDA'!D210</f>
        <v>0</v>
      </c>
      <c r="G283" s="115">
        <f>'PROD. REVENDA'!E210</f>
        <v>0</v>
      </c>
      <c r="H283" s="202">
        <f t="shared" si="16"/>
        <v>0</v>
      </c>
      <c r="I283" s="287" t="str">
        <f t="shared" si="17"/>
        <v/>
      </c>
    </row>
    <row r="284" spans="2:9" hidden="1" x14ac:dyDescent="0.25">
      <c r="B284" s="328">
        <f>'PROD. REVENDA'!B211</f>
        <v>0</v>
      </c>
      <c r="C284" s="329"/>
      <c r="D284" s="329"/>
      <c r="E284" s="329"/>
      <c r="F284" s="200">
        <f>'PROD. REVENDA'!D211</f>
        <v>0</v>
      </c>
      <c r="G284" s="115">
        <f>'PROD. REVENDA'!E211</f>
        <v>0</v>
      </c>
      <c r="H284" s="202">
        <f t="shared" si="16"/>
        <v>0</v>
      </c>
      <c r="I284" s="287" t="str">
        <f t="shared" si="17"/>
        <v/>
      </c>
    </row>
    <row r="285" spans="2:9" hidden="1" x14ac:dyDescent="0.25">
      <c r="B285" s="328">
        <f>'PROD. REVENDA'!B212</f>
        <v>0</v>
      </c>
      <c r="C285" s="329"/>
      <c r="D285" s="329"/>
      <c r="E285" s="329"/>
      <c r="F285" s="200">
        <f>'PROD. REVENDA'!D212</f>
        <v>0</v>
      </c>
      <c r="G285" s="115">
        <f>'PROD. REVENDA'!E212</f>
        <v>0</v>
      </c>
      <c r="H285" s="202">
        <f t="shared" si="16"/>
        <v>0</v>
      </c>
      <c r="I285" s="287" t="str">
        <f t="shared" si="17"/>
        <v/>
      </c>
    </row>
    <row r="286" spans="2:9" hidden="1" x14ac:dyDescent="0.25">
      <c r="B286" s="328">
        <f>'PROD. REVENDA'!B213</f>
        <v>0</v>
      </c>
      <c r="C286" s="329"/>
      <c r="D286" s="329"/>
      <c r="E286" s="329"/>
      <c r="F286" s="200">
        <f>'PROD. REVENDA'!D213</f>
        <v>0</v>
      </c>
      <c r="G286" s="115">
        <f>'PROD. REVENDA'!E213</f>
        <v>0</v>
      </c>
      <c r="H286" s="202">
        <f t="shared" si="16"/>
        <v>0</v>
      </c>
      <c r="I286" s="287" t="str">
        <f t="shared" si="17"/>
        <v/>
      </c>
    </row>
    <row r="287" spans="2:9" hidden="1" x14ac:dyDescent="0.25">
      <c r="B287" s="328">
        <f>'PROD. REVENDA'!B214</f>
        <v>0</v>
      </c>
      <c r="C287" s="329"/>
      <c r="D287" s="329"/>
      <c r="E287" s="329"/>
      <c r="F287" s="200">
        <f>'PROD. REVENDA'!D214</f>
        <v>0</v>
      </c>
      <c r="G287" s="115">
        <f>'PROD. REVENDA'!E214</f>
        <v>0</v>
      </c>
      <c r="H287" s="202">
        <f t="shared" si="16"/>
        <v>0</v>
      </c>
      <c r="I287" s="287" t="str">
        <f t="shared" si="17"/>
        <v/>
      </c>
    </row>
    <row r="288" spans="2:9" hidden="1" x14ac:dyDescent="0.25">
      <c r="B288" s="328">
        <f>'PROD. REVENDA'!B215</f>
        <v>0</v>
      </c>
      <c r="C288" s="329"/>
      <c r="D288" s="329"/>
      <c r="E288" s="329"/>
      <c r="F288" s="200">
        <f>'PROD. REVENDA'!D215</f>
        <v>0</v>
      </c>
      <c r="G288" s="115">
        <f>'PROD. REVENDA'!E215</f>
        <v>0</v>
      </c>
      <c r="H288" s="202">
        <f t="shared" si="16"/>
        <v>0</v>
      </c>
      <c r="I288" s="287" t="str">
        <f t="shared" si="17"/>
        <v/>
      </c>
    </row>
    <row r="289" spans="2:9" hidden="1" x14ac:dyDescent="0.25">
      <c r="B289" s="328">
        <f>'PROD. REVENDA'!B216</f>
        <v>0</v>
      </c>
      <c r="C289" s="329"/>
      <c r="D289" s="329"/>
      <c r="E289" s="329"/>
      <c r="F289" s="200">
        <f>'PROD. REVENDA'!D216</f>
        <v>0</v>
      </c>
      <c r="G289" s="115">
        <f>'PROD. REVENDA'!E216</f>
        <v>0</v>
      </c>
      <c r="H289" s="202">
        <f t="shared" si="16"/>
        <v>0</v>
      </c>
      <c r="I289" s="287" t="str">
        <f t="shared" si="17"/>
        <v/>
      </c>
    </row>
    <row r="290" spans="2:9" hidden="1" x14ac:dyDescent="0.25">
      <c r="B290" s="328">
        <f>'PROD. REVENDA'!B217</f>
        <v>0</v>
      </c>
      <c r="C290" s="329"/>
      <c r="D290" s="329"/>
      <c r="E290" s="329"/>
      <c r="F290" s="200">
        <f>'PROD. REVENDA'!D217</f>
        <v>0</v>
      </c>
      <c r="G290" s="115">
        <f>'PROD. REVENDA'!E217</f>
        <v>0</v>
      </c>
      <c r="H290" s="202">
        <f t="shared" si="16"/>
        <v>0</v>
      </c>
      <c r="I290" s="287" t="str">
        <f t="shared" si="17"/>
        <v/>
      </c>
    </row>
    <row r="291" spans="2:9" hidden="1" x14ac:dyDescent="0.25">
      <c r="B291" s="328">
        <f>'PROD. REVENDA'!B218</f>
        <v>0</v>
      </c>
      <c r="C291" s="329"/>
      <c r="D291" s="329"/>
      <c r="E291" s="329"/>
      <c r="F291" s="200">
        <f>'PROD. REVENDA'!D218</f>
        <v>0</v>
      </c>
      <c r="G291" s="115">
        <f>'PROD. REVENDA'!E218</f>
        <v>0</v>
      </c>
      <c r="H291" s="202">
        <f t="shared" si="16"/>
        <v>0</v>
      </c>
      <c r="I291" s="287" t="str">
        <f t="shared" si="17"/>
        <v/>
      </c>
    </row>
    <row r="292" spans="2:9" hidden="1" x14ac:dyDescent="0.25">
      <c r="B292" s="328">
        <f>'PROD. REVENDA'!B219</f>
        <v>0</v>
      </c>
      <c r="C292" s="329"/>
      <c r="D292" s="329"/>
      <c r="E292" s="329"/>
      <c r="F292" s="200">
        <f>'PROD. REVENDA'!D219</f>
        <v>0</v>
      </c>
      <c r="G292" s="115">
        <f>'PROD. REVENDA'!E219</f>
        <v>0</v>
      </c>
      <c r="H292" s="202">
        <f t="shared" si="16"/>
        <v>0</v>
      </c>
      <c r="I292" s="287" t="str">
        <f t="shared" si="17"/>
        <v/>
      </c>
    </row>
    <row r="293" spans="2:9" hidden="1" x14ac:dyDescent="0.25">
      <c r="B293" s="328">
        <f>'PROD. REVENDA'!B220</f>
        <v>0</v>
      </c>
      <c r="C293" s="329"/>
      <c r="D293" s="329"/>
      <c r="E293" s="329"/>
      <c r="F293" s="200">
        <f>'PROD. REVENDA'!D220</f>
        <v>0</v>
      </c>
      <c r="G293" s="115">
        <f>'PROD. REVENDA'!E220</f>
        <v>0</v>
      </c>
      <c r="H293" s="202">
        <f t="shared" si="16"/>
        <v>0</v>
      </c>
      <c r="I293" s="287" t="str">
        <f t="shared" si="17"/>
        <v/>
      </c>
    </row>
    <row r="294" spans="2:9" hidden="1" x14ac:dyDescent="0.25">
      <c r="B294" s="328">
        <f>'PROD. REVENDA'!B221</f>
        <v>0</v>
      </c>
      <c r="C294" s="329"/>
      <c r="D294" s="329"/>
      <c r="E294" s="329"/>
      <c r="F294" s="200">
        <f>'PROD. REVENDA'!D221</f>
        <v>0</v>
      </c>
      <c r="G294" s="115">
        <f>'PROD. REVENDA'!E221</f>
        <v>0</v>
      </c>
      <c r="H294" s="202">
        <f t="shared" si="16"/>
        <v>0</v>
      </c>
      <c r="I294" s="287" t="str">
        <f t="shared" si="17"/>
        <v/>
      </c>
    </row>
    <row r="295" spans="2:9" hidden="1" x14ac:dyDescent="0.25">
      <c r="B295" s="328">
        <f>'PROD. REVENDA'!B222</f>
        <v>0</v>
      </c>
      <c r="C295" s="329"/>
      <c r="D295" s="329"/>
      <c r="E295" s="329"/>
      <c r="F295" s="200">
        <f>'PROD. REVENDA'!D222</f>
        <v>0</v>
      </c>
      <c r="G295" s="115">
        <f>'PROD. REVENDA'!E222</f>
        <v>0</v>
      </c>
      <c r="H295" s="202">
        <f t="shared" si="16"/>
        <v>0</v>
      </c>
      <c r="I295" s="287" t="str">
        <f t="shared" si="17"/>
        <v/>
      </c>
    </row>
    <row r="296" spans="2:9" hidden="1" x14ac:dyDescent="0.25">
      <c r="B296" s="328">
        <f>'PROD. REVENDA'!B223</f>
        <v>0</v>
      </c>
      <c r="C296" s="329"/>
      <c r="D296" s="329"/>
      <c r="E296" s="329"/>
      <c r="F296" s="200">
        <f>'PROD. REVENDA'!D223</f>
        <v>0</v>
      </c>
      <c r="G296" s="115">
        <f>'PROD. REVENDA'!E223</f>
        <v>0</v>
      </c>
      <c r="H296" s="202">
        <f t="shared" si="16"/>
        <v>0</v>
      </c>
      <c r="I296" s="287" t="str">
        <f t="shared" si="17"/>
        <v/>
      </c>
    </row>
    <row r="297" spans="2:9" hidden="1" x14ac:dyDescent="0.25">
      <c r="B297" s="328">
        <f>'PROD. REVENDA'!B224</f>
        <v>0</v>
      </c>
      <c r="C297" s="329"/>
      <c r="D297" s="329"/>
      <c r="E297" s="329"/>
      <c r="F297" s="200">
        <f>'PROD. REVENDA'!D224</f>
        <v>0</v>
      </c>
      <c r="G297" s="115">
        <f>'PROD. REVENDA'!E224</f>
        <v>0</v>
      </c>
      <c r="H297" s="202">
        <f t="shared" si="16"/>
        <v>0</v>
      </c>
      <c r="I297" s="287" t="str">
        <f t="shared" si="17"/>
        <v/>
      </c>
    </row>
    <row r="298" spans="2:9" hidden="1" x14ac:dyDescent="0.25">
      <c r="B298" s="328">
        <f>'PROD. REVENDA'!B225</f>
        <v>0</v>
      </c>
      <c r="C298" s="329"/>
      <c r="D298" s="329"/>
      <c r="E298" s="329"/>
      <c r="F298" s="200">
        <f>'PROD. REVENDA'!D225</f>
        <v>0</v>
      </c>
      <c r="G298" s="115">
        <f>'PROD. REVENDA'!E225</f>
        <v>0</v>
      </c>
      <c r="H298" s="202">
        <f t="shared" si="16"/>
        <v>0</v>
      </c>
      <c r="I298" s="287" t="str">
        <f t="shared" si="17"/>
        <v/>
      </c>
    </row>
    <row r="299" spans="2:9" hidden="1" x14ac:dyDescent="0.25">
      <c r="B299" s="328">
        <f>'PROD. REVENDA'!B226</f>
        <v>0</v>
      </c>
      <c r="C299" s="329"/>
      <c r="D299" s="329"/>
      <c r="E299" s="329"/>
      <c r="F299" s="200">
        <f>'PROD. REVENDA'!D226</f>
        <v>0</v>
      </c>
      <c r="G299" s="115">
        <f>'PROD. REVENDA'!E226</f>
        <v>0</v>
      </c>
      <c r="H299" s="202">
        <f t="shared" si="16"/>
        <v>0</v>
      </c>
      <c r="I299" s="287" t="str">
        <f t="shared" si="17"/>
        <v/>
      </c>
    </row>
    <row r="300" spans="2:9" hidden="1" x14ac:dyDescent="0.25">
      <c r="B300" s="328">
        <f>'PROD. REVENDA'!B227</f>
        <v>0</v>
      </c>
      <c r="C300" s="329"/>
      <c r="D300" s="329"/>
      <c r="E300" s="329"/>
      <c r="F300" s="200">
        <f>'PROD. REVENDA'!D227</f>
        <v>0</v>
      </c>
      <c r="G300" s="115">
        <f>'PROD. REVENDA'!E227</f>
        <v>0</v>
      </c>
      <c r="H300" s="202">
        <f t="shared" si="16"/>
        <v>0</v>
      </c>
      <c r="I300" s="287" t="str">
        <f t="shared" si="17"/>
        <v/>
      </c>
    </row>
    <row r="301" spans="2:9" hidden="1" x14ac:dyDescent="0.25">
      <c r="B301" s="328">
        <f>'PROD. REVENDA'!B228</f>
        <v>0</v>
      </c>
      <c r="C301" s="329"/>
      <c r="D301" s="329"/>
      <c r="E301" s="329"/>
      <c r="F301" s="200">
        <f>'PROD. REVENDA'!D228</f>
        <v>0</v>
      </c>
      <c r="G301" s="115">
        <f>'PROD. REVENDA'!E228</f>
        <v>0</v>
      </c>
      <c r="H301" s="202">
        <f t="shared" si="16"/>
        <v>0</v>
      </c>
      <c r="I301" s="287" t="str">
        <f t="shared" si="17"/>
        <v/>
      </c>
    </row>
    <row r="302" spans="2:9" hidden="1" x14ac:dyDescent="0.25">
      <c r="B302" s="328">
        <f>'PROD. REVENDA'!B229</f>
        <v>0</v>
      </c>
      <c r="C302" s="329"/>
      <c r="D302" s="329"/>
      <c r="E302" s="329"/>
      <c r="F302" s="200">
        <f>'PROD. REVENDA'!D229</f>
        <v>0</v>
      </c>
      <c r="G302" s="115">
        <f>'PROD. REVENDA'!E229</f>
        <v>0</v>
      </c>
      <c r="H302" s="202">
        <f t="shared" si="16"/>
        <v>0</v>
      </c>
      <c r="I302" s="287" t="str">
        <f t="shared" si="17"/>
        <v/>
      </c>
    </row>
    <row r="303" spans="2:9" hidden="1" x14ac:dyDescent="0.25">
      <c r="B303" s="328">
        <f>'PROD. REVENDA'!B230</f>
        <v>0</v>
      </c>
      <c r="C303" s="329"/>
      <c r="D303" s="329"/>
      <c r="E303" s="329"/>
      <c r="F303" s="200">
        <f>'PROD. REVENDA'!D230</f>
        <v>0</v>
      </c>
      <c r="G303" s="115">
        <f>'PROD. REVENDA'!E230</f>
        <v>0</v>
      </c>
      <c r="H303" s="202">
        <f t="shared" si="16"/>
        <v>0</v>
      </c>
      <c r="I303" s="287" t="str">
        <f t="shared" si="17"/>
        <v/>
      </c>
    </row>
    <row r="304" spans="2:9" hidden="1" x14ac:dyDescent="0.25">
      <c r="B304" s="328">
        <f>'PROD. REVENDA'!B231</f>
        <v>0</v>
      </c>
      <c r="C304" s="329"/>
      <c r="D304" s="329"/>
      <c r="E304" s="329"/>
      <c r="F304" s="200">
        <f>'PROD. REVENDA'!D231</f>
        <v>0</v>
      </c>
      <c r="G304" s="115">
        <f>'PROD. REVENDA'!E231</f>
        <v>0</v>
      </c>
      <c r="H304" s="202">
        <f t="shared" si="16"/>
        <v>0</v>
      </c>
      <c r="I304" s="287" t="str">
        <f t="shared" si="17"/>
        <v/>
      </c>
    </row>
    <row r="305" spans="2:9" hidden="1" x14ac:dyDescent="0.25">
      <c r="B305" s="328">
        <f>'PROD. REVENDA'!B232</f>
        <v>0</v>
      </c>
      <c r="C305" s="329"/>
      <c r="D305" s="329"/>
      <c r="E305" s="329"/>
      <c r="F305" s="200">
        <f>'PROD. REVENDA'!D232</f>
        <v>0</v>
      </c>
      <c r="G305" s="115">
        <f>'PROD. REVENDA'!E232</f>
        <v>0</v>
      </c>
      <c r="H305" s="202">
        <f t="shared" si="16"/>
        <v>0</v>
      </c>
      <c r="I305" s="287" t="str">
        <f t="shared" si="17"/>
        <v/>
      </c>
    </row>
    <row r="306" spans="2:9" hidden="1" x14ac:dyDescent="0.25">
      <c r="B306" s="328">
        <f>'PROD. REVENDA'!B233</f>
        <v>0</v>
      </c>
      <c r="C306" s="329"/>
      <c r="D306" s="329"/>
      <c r="E306" s="329"/>
      <c r="F306" s="200">
        <f>'PROD. REVENDA'!D233</f>
        <v>0</v>
      </c>
      <c r="G306" s="115">
        <f>'PROD. REVENDA'!E233</f>
        <v>0</v>
      </c>
      <c r="H306" s="202">
        <f t="shared" si="16"/>
        <v>0</v>
      </c>
      <c r="I306" s="287" t="str">
        <f t="shared" si="17"/>
        <v/>
      </c>
    </row>
    <row r="307" spans="2:9" hidden="1" x14ac:dyDescent="0.25">
      <c r="B307" s="328">
        <f>'PROD. REVENDA'!B234</f>
        <v>0</v>
      </c>
      <c r="C307" s="329"/>
      <c r="D307" s="329"/>
      <c r="E307" s="329"/>
      <c r="F307" s="200">
        <f>'PROD. REVENDA'!D234</f>
        <v>0</v>
      </c>
      <c r="G307" s="115">
        <f>'PROD. REVENDA'!E234</f>
        <v>0</v>
      </c>
      <c r="H307" s="202">
        <f t="shared" si="16"/>
        <v>0</v>
      </c>
      <c r="I307" s="287" t="str">
        <f t="shared" si="17"/>
        <v/>
      </c>
    </row>
    <row r="308" spans="2:9" hidden="1" x14ac:dyDescent="0.25">
      <c r="B308" s="328">
        <f>'PROD. REVENDA'!B235</f>
        <v>0</v>
      </c>
      <c r="C308" s="329"/>
      <c r="D308" s="329"/>
      <c r="E308" s="329"/>
      <c r="F308" s="200">
        <f>'PROD. REVENDA'!D235</f>
        <v>0</v>
      </c>
      <c r="G308" s="115">
        <f>'PROD. REVENDA'!E235</f>
        <v>0</v>
      </c>
      <c r="H308" s="202">
        <f t="shared" si="16"/>
        <v>0</v>
      </c>
      <c r="I308" s="287" t="str">
        <f t="shared" si="17"/>
        <v/>
      </c>
    </row>
    <row r="309" spans="2:9" hidden="1" x14ac:dyDescent="0.25">
      <c r="B309" s="328">
        <f>'PROD. REVENDA'!B236</f>
        <v>0</v>
      </c>
      <c r="C309" s="329"/>
      <c r="D309" s="329"/>
      <c r="E309" s="329"/>
      <c r="F309" s="200">
        <f>'PROD. REVENDA'!D236</f>
        <v>0</v>
      </c>
      <c r="G309" s="115">
        <f>'PROD. REVENDA'!E236</f>
        <v>0</v>
      </c>
      <c r="H309" s="202">
        <f t="shared" si="16"/>
        <v>0</v>
      </c>
      <c r="I309" s="287" t="str">
        <f t="shared" si="17"/>
        <v/>
      </c>
    </row>
    <row r="310" spans="2:9" hidden="1" x14ac:dyDescent="0.25">
      <c r="B310" s="328">
        <f>'PROD. REVENDA'!B237</f>
        <v>0</v>
      </c>
      <c r="C310" s="329"/>
      <c r="D310" s="329"/>
      <c r="E310" s="329"/>
      <c r="F310" s="200">
        <f>'PROD. REVENDA'!D237</f>
        <v>0</v>
      </c>
      <c r="G310" s="115">
        <f>'PROD. REVENDA'!E237</f>
        <v>0</v>
      </c>
      <c r="H310" s="202">
        <f t="shared" si="16"/>
        <v>0</v>
      </c>
      <c r="I310" s="287" t="str">
        <f t="shared" si="17"/>
        <v/>
      </c>
    </row>
    <row r="311" spans="2:9" hidden="1" x14ac:dyDescent="0.25">
      <c r="B311" s="328">
        <f>'PROD. REVENDA'!B238</f>
        <v>0</v>
      </c>
      <c r="C311" s="329"/>
      <c r="D311" s="329"/>
      <c r="E311" s="329"/>
      <c r="F311" s="200">
        <f>'PROD. REVENDA'!D238</f>
        <v>0</v>
      </c>
      <c r="G311" s="115">
        <f>'PROD. REVENDA'!E238</f>
        <v>0</v>
      </c>
      <c r="H311" s="202">
        <f t="shared" si="16"/>
        <v>0</v>
      </c>
      <c r="I311" s="287" t="str">
        <f t="shared" si="17"/>
        <v/>
      </c>
    </row>
    <row r="312" spans="2:9" hidden="1" x14ac:dyDescent="0.25">
      <c r="B312" s="328">
        <f>'PROD. REVENDA'!B239</f>
        <v>0</v>
      </c>
      <c r="C312" s="329"/>
      <c r="D312" s="329"/>
      <c r="E312" s="329"/>
      <c r="F312" s="200">
        <f>'PROD. REVENDA'!D239</f>
        <v>0</v>
      </c>
      <c r="G312" s="115">
        <f>'PROD. REVENDA'!E239</f>
        <v>0</v>
      </c>
      <c r="H312" s="202">
        <f t="shared" si="16"/>
        <v>0</v>
      </c>
      <c r="I312" s="287" t="str">
        <f t="shared" si="17"/>
        <v/>
      </c>
    </row>
    <row r="313" spans="2:9" hidden="1" x14ac:dyDescent="0.25">
      <c r="B313" s="328">
        <f>'PROD. REVENDA'!B240</f>
        <v>0</v>
      </c>
      <c r="C313" s="329"/>
      <c r="D313" s="329"/>
      <c r="E313" s="329"/>
      <c r="F313" s="200">
        <f>'PROD. REVENDA'!D240</f>
        <v>0</v>
      </c>
      <c r="G313" s="115">
        <f>'PROD. REVENDA'!E240</f>
        <v>0</v>
      </c>
      <c r="H313" s="202">
        <f t="shared" si="16"/>
        <v>0</v>
      </c>
      <c r="I313" s="287" t="str">
        <f t="shared" si="17"/>
        <v/>
      </c>
    </row>
    <row r="314" spans="2:9" hidden="1" x14ac:dyDescent="0.25">
      <c r="B314" s="328">
        <f>'PROD. REVENDA'!B241</f>
        <v>0</v>
      </c>
      <c r="C314" s="329"/>
      <c r="D314" s="329"/>
      <c r="E314" s="329"/>
      <c r="F314" s="200">
        <f>'PROD. REVENDA'!D241</f>
        <v>0</v>
      </c>
      <c r="G314" s="115">
        <f>'PROD. REVENDA'!E241</f>
        <v>0</v>
      </c>
      <c r="H314" s="202">
        <f t="shared" si="16"/>
        <v>0</v>
      </c>
      <c r="I314" s="287" t="str">
        <f t="shared" si="17"/>
        <v/>
      </c>
    </row>
    <row r="315" spans="2:9" hidden="1" x14ac:dyDescent="0.25">
      <c r="B315" s="328">
        <f>'PROD. REVENDA'!B242</f>
        <v>0</v>
      </c>
      <c r="C315" s="329"/>
      <c r="D315" s="329"/>
      <c r="E315" s="329"/>
      <c r="F315" s="200">
        <f>'PROD. REVENDA'!D242</f>
        <v>0</v>
      </c>
      <c r="G315" s="115">
        <f>'PROD. REVENDA'!E242</f>
        <v>0</v>
      </c>
      <c r="H315" s="202">
        <f t="shared" si="16"/>
        <v>0</v>
      </c>
      <c r="I315" s="287" t="str">
        <f t="shared" si="17"/>
        <v/>
      </c>
    </row>
    <row r="316" spans="2:9" hidden="1" x14ac:dyDescent="0.25">
      <c r="B316" s="328">
        <f>'PROD. REVENDA'!B243</f>
        <v>0</v>
      </c>
      <c r="C316" s="329"/>
      <c r="D316" s="329"/>
      <c r="E316" s="329"/>
      <c r="F316" s="200">
        <f>'PROD. REVENDA'!D243</f>
        <v>0</v>
      </c>
      <c r="G316" s="115">
        <f>'PROD. REVENDA'!E243</f>
        <v>0</v>
      </c>
      <c r="H316" s="202">
        <f t="shared" si="16"/>
        <v>0</v>
      </c>
      <c r="I316" s="287" t="str">
        <f t="shared" si="17"/>
        <v/>
      </c>
    </row>
    <row r="317" spans="2:9" hidden="1" x14ac:dyDescent="0.25">
      <c r="B317" s="328">
        <f>'PROD. REVENDA'!B244</f>
        <v>0</v>
      </c>
      <c r="C317" s="329"/>
      <c r="D317" s="329"/>
      <c r="E317" s="329"/>
      <c r="F317" s="200">
        <f>'PROD. REVENDA'!D244</f>
        <v>0</v>
      </c>
      <c r="G317" s="115">
        <f>'PROD. REVENDA'!E244</f>
        <v>0</v>
      </c>
      <c r="H317" s="202">
        <f t="shared" si="16"/>
        <v>0</v>
      </c>
      <c r="I317" s="287" t="str">
        <f t="shared" si="17"/>
        <v/>
      </c>
    </row>
    <row r="318" spans="2:9" hidden="1" x14ac:dyDescent="0.25">
      <c r="B318" s="328">
        <f>'PROD. REVENDA'!B245</f>
        <v>0</v>
      </c>
      <c r="C318" s="329"/>
      <c r="D318" s="329"/>
      <c r="E318" s="329"/>
      <c r="F318" s="200">
        <f>'PROD. REVENDA'!D245</f>
        <v>0</v>
      </c>
      <c r="G318" s="115">
        <f>'PROD. REVENDA'!E245</f>
        <v>0</v>
      </c>
      <c r="H318" s="202">
        <f t="shared" si="16"/>
        <v>0</v>
      </c>
      <c r="I318" s="287" t="str">
        <f t="shared" si="17"/>
        <v/>
      </c>
    </row>
    <row r="319" spans="2:9" hidden="1" x14ac:dyDescent="0.25">
      <c r="B319" s="328">
        <f>'PROD. REVENDA'!B246</f>
        <v>0</v>
      </c>
      <c r="C319" s="329"/>
      <c r="D319" s="329"/>
      <c r="E319" s="329"/>
      <c r="F319" s="200">
        <f>'PROD. REVENDA'!D246</f>
        <v>0</v>
      </c>
      <c r="G319" s="115">
        <f>'PROD. REVENDA'!E246</f>
        <v>0</v>
      </c>
      <c r="H319" s="202">
        <f t="shared" si="16"/>
        <v>0</v>
      </c>
      <c r="I319" s="287" t="str">
        <f t="shared" si="17"/>
        <v/>
      </c>
    </row>
    <row r="320" spans="2:9" hidden="1" x14ac:dyDescent="0.25">
      <c r="B320" s="328">
        <f>'PROD. REVENDA'!B247</f>
        <v>0</v>
      </c>
      <c r="C320" s="329"/>
      <c r="D320" s="329"/>
      <c r="E320" s="329"/>
      <c r="F320" s="200">
        <f>'PROD. REVENDA'!D247</f>
        <v>0</v>
      </c>
      <c r="G320" s="115">
        <f>'PROD. REVENDA'!E247</f>
        <v>0</v>
      </c>
      <c r="H320" s="202">
        <f t="shared" si="16"/>
        <v>0</v>
      </c>
      <c r="I320" s="287" t="str">
        <f t="shared" si="17"/>
        <v/>
      </c>
    </row>
    <row r="321" spans="2:9" hidden="1" x14ac:dyDescent="0.25">
      <c r="B321" s="328">
        <f>'PROD. REVENDA'!B248</f>
        <v>0</v>
      </c>
      <c r="C321" s="329"/>
      <c r="D321" s="329"/>
      <c r="E321" s="329"/>
      <c r="F321" s="200">
        <f>'PROD. REVENDA'!D248</f>
        <v>0</v>
      </c>
      <c r="G321" s="115">
        <f>'PROD. REVENDA'!E248</f>
        <v>0</v>
      </c>
      <c r="H321" s="202">
        <f t="shared" si="16"/>
        <v>0</v>
      </c>
      <c r="I321" s="287" t="str">
        <f t="shared" si="17"/>
        <v/>
      </c>
    </row>
    <row r="322" spans="2:9" hidden="1" x14ac:dyDescent="0.25">
      <c r="B322" s="328">
        <f>'PROD. REVENDA'!B249</f>
        <v>0</v>
      </c>
      <c r="C322" s="329"/>
      <c r="D322" s="329"/>
      <c r="E322" s="329"/>
      <c r="F322" s="200">
        <f>'PROD. REVENDA'!D249</f>
        <v>0</v>
      </c>
      <c r="G322" s="115">
        <f>'PROD. REVENDA'!E249</f>
        <v>0</v>
      </c>
      <c r="H322" s="202">
        <f t="shared" si="16"/>
        <v>0</v>
      </c>
      <c r="I322" s="287" t="str">
        <f t="shared" si="17"/>
        <v/>
      </c>
    </row>
    <row r="323" spans="2:9" hidden="1" x14ac:dyDescent="0.25">
      <c r="B323" s="328">
        <f>'PROD. REVENDA'!B250</f>
        <v>0</v>
      </c>
      <c r="C323" s="329"/>
      <c r="D323" s="329"/>
      <c r="E323" s="329"/>
      <c r="F323" s="200">
        <f>'PROD. REVENDA'!D250</f>
        <v>0</v>
      </c>
      <c r="G323" s="115">
        <f>'PROD. REVENDA'!E250</f>
        <v>0</v>
      </c>
      <c r="H323" s="202">
        <f t="shared" si="16"/>
        <v>0</v>
      </c>
      <c r="I323" s="287" t="str">
        <f t="shared" si="17"/>
        <v/>
      </c>
    </row>
    <row r="324" spans="2:9" hidden="1" x14ac:dyDescent="0.25">
      <c r="B324" s="328">
        <f>'PROD. REVENDA'!B251</f>
        <v>0</v>
      </c>
      <c r="C324" s="329"/>
      <c r="D324" s="329"/>
      <c r="E324" s="329"/>
      <c r="F324" s="200">
        <f>'PROD. REVENDA'!D251</f>
        <v>0</v>
      </c>
      <c r="G324" s="115">
        <f>'PROD. REVENDA'!E251</f>
        <v>0</v>
      </c>
      <c r="H324" s="202">
        <f t="shared" si="16"/>
        <v>0</v>
      </c>
      <c r="I324" s="287" t="str">
        <f t="shared" si="17"/>
        <v/>
      </c>
    </row>
    <row r="325" spans="2:9" hidden="1" x14ac:dyDescent="0.25">
      <c r="B325" s="328">
        <f>'PROD. REVENDA'!B252</f>
        <v>0</v>
      </c>
      <c r="C325" s="329"/>
      <c r="D325" s="329"/>
      <c r="E325" s="329"/>
      <c r="F325" s="200">
        <f>'PROD. REVENDA'!D252</f>
        <v>0</v>
      </c>
      <c r="G325" s="115">
        <f>'PROD. REVENDA'!E252</f>
        <v>0</v>
      </c>
      <c r="H325" s="202">
        <f t="shared" si="16"/>
        <v>0</v>
      </c>
      <c r="I325" s="287" t="str">
        <f t="shared" si="17"/>
        <v/>
      </c>
    </row>
    <row r="326" spans="2:9" hidden="1" x14ac:dyDescent="0.25">
      <c r="B326" s="328">
        <f>'PROD. REVENDA'!B253</f>
        <v>0</v>
      </c>
      <c r="C326" s="329"/>
      <c r="D326" s="329"/>
      <c r="E326" s="329"/>
      <c r="F326" s="200">
        <f>'PROD. REVENDA'!D253</f>
        <v>0</v>
      </c>
      <c r="G326" s="115">
        <f>'PROD. REVENDA'!E253</f>
        <v>0</v>
      </c>
      <c r="H326" s="202">
        <f t="shared" si="16"/>
        <v>0</v>
      </c>
      <c r="I326" s="287" t="str">
        <f t="shared" si="17"/>
        <v/>
      </c>
    </row>
    <row r="327" spans="2:9" hidden="1" x14ac:dyDescent="0.25">
      <c r="B327" s="328">
        <f>'PROD. REVENDA'!B254</f>
        <v>0</v>
      </c>
      <c r="C327" s="329"/>
      <c r="D327" s="329"/>
      <c r="E327" s="329"/>
      <c r="F327" s="200">
        <f>'PROD. REVENDA'!D254</f>
        <v>0</v>
      </c>
      <c r="G327" s="115">
        <f>'PROD. REVENDA'!E254</f>
        <v>0</v>
      </c>
      <c r="H327" s="202">
        <f t="shared" si="16"/>
        <v>0</v>
      </c>
      <c r="I327" s="287" t="str">
        <f t="shared" si="17"/>
        <v/>
      </c>
    </row>
    <row r="328" spans="2:9" hidden="1" x14ac:dyDescent="0.25">
      <c r="B328" s="328">
        <f>'PROD. REVENDA'!B255</f>
        <v>0</v>
      </c>
      <c r="C328" s="329"/>
      <c r="D328" s="329"/>
      <c r="E328" s="329"/>
      <c r="F328" s="200">
        <f>'PROD. REVENDA'!D255</f>
        <v>0</v>
      </c>
      <c r="G328" s="115">
        <f>'PROD. REVENDA'!E255</f>
        <v>0</v>
      </c>
      <c r="H328" s="202">
        <f t="shared" si="16"/>
        <v>0</v>
      </c>
      <c r="I328" s="287" t="str">
        <f t="shared" si="17"/>
        <v/>
      </c>
    </row>
    <row r="329" spans="2:9" hidden="1" x14ac:dyDescent="0.25">
      <c r="B329" s="328">
        <f>'PROD. REVENDA'!B256</f>
        <v>0</v>
      </c>
      <c r="C329" s="329"/>
      <c r="D329" s="329"/>
      <c r="E329" s="329"/>
      <c r="F329" s="200">
        <f>'PROD. REVENDA'!D256</f>
        <v>0</v>
      </c>
      <c r="G329" s="115">
        <f>'PROD. REVENDA'!E256</f>
        <v>0</v>
      </c>
      <c r="H329" s="202">
        <f t="shared" si="16"/>
        <v>0</v>
      </c>
      <c r="I329" s="287" t="str">
        <f t="shared" si="17"/>
        <v/>
      </c>
    </row>
    <row r="330" spans="2:9" hidden="1" x14ac:dyDescent="0.25">
      <c r="B330" s="328">
        <f>'PROD. REVENDA'!B257</f>
        <v>0</v>
      </c>
      <c r="C330" s="329"/>
      <c r="D330" s="329"/>
      <c r="E330" s="329"/>
      <c r="F330" s="200">
        <f>'PROD. REVENDA'!D257</f>
        <v>0</v>
      </c>
      <c r="G330" s="115">
        <f>'PROD. REVENDA'!E257</f>
        <v>0</v>
      </c>
      <c r="H330" s="202">
        <f t="shared" si="16"/>
        <v>0</v>
      </c>
      <c r="I330" s="287" t="str">
        <f t="shared" si="17"/>
        <v/>
      </c>
    </row>
    <row r="331" spans="2:9" hidden="1" x14ac:dyDescent="0.25">
      <c r="B331" s="328">
        <f>'PROD. REVENDA'!B258</f>
        <v>0</v>
      </c>
      <c r="C331" s="329"/>
      <c r="D331" s="329"/>
      <c r="E331" s="329"/>
      <c r="F331" s="200">
        <f>'PROD. REVENDA'!D258</f>
        <v>0</v>
      </c>
      <c r="G331" s="115">
        <f>'PROD. REVENDA'!E258</f>
        <v>0</v>
      </c>
      <c r="H331" s="202">
        <f t="shared" si="16"/>
        <v>0</v>
      </c>
      <c r="I331" s="287" t="str">
        <f t="shared" si="17"/>
        <v/>
      </c>
    </row>
    <row r="332" spans="2:9" hidden="1" x14ac:dyDescent="0.25">
      <c r="B332" s="328">
        <f>'PROD. REVENDA'!B259</f>
        <v>0</v>
      </c>
      <c r="C332" s="329"/>
      <c r="D332" s="329"/>
      <c r="E332" s="329"/>
      <c r="F332" s="200">
        <f>'PROD. REVENDA'!D259</f>
        <v>0</v>
      </c>
      <c r="G332" s="115">
        <f>'PROD. REVENDA'!E259</f>
        <v>0</v>
      </c>
      <c r="H332" s="202">
        <f t="shared" si="16"/>
        <v>0</v>
      </c>
      <c r="I332" s="287" t="str">
        <f t="shared" si="17"/>
        <v/>
      </c>
    </row>
    <row r="333" spans="2:9" hidden="1" x14ac:dyDescent="0.25">
      <c r="B333" s="328">
        <f>'PROD. REVENDA'!B260</f>
        <v>0</v>
      </c>
      <c r="C333" s="329"/>
      <c r="D333" s="329"/>
      <c r="E333" s="329"/>
      <c r="F333" s="200">
        <f>'PROD. REVENDA'!D260</f>
        <v>0</v>
      </c>
      <c r="G333" s="115">
        <f>'PROD. REVENDA'!E260</f>
        <v>0</v>
      </c>
      <c r="H333" s="202">
        <f t="shared" ref="H333:H341" si="18">IF(G333="", "",G333-F333)</f>
        <v>0</v>
      </c>
      <c r="I333" s="287" t="str">
        <f t="shared" ref="I333:I341" si="19">IFERROR(IF(G333="", "",H333/G333), "")</f>
        <v/>
      </c>
    </row>
    <row r="334" spans="2:9" hidden="1" x14ac:dyDescent="0.25">
      <c r="B334" s="328">
        <f>'PROD. REVENDA'!B261</f>
        <v>0</v>
      </c>
      <c r="C334" s="329"/>
      <c r="D334" s="329"/>
      <c r="E334" s="329"/>
      <c r="F334" s="200">
        <f>'PROD. REVENDA'!D261</f>
        <v>0</v>
      </c>
      <c r="G334" s="115">
        <f>'PROD. REVENDA'!E261</f>
        <v>0</v>
      </c>
      <c r="H334" s="202">
        <f t="shared" si="18"/>
        <v>0</v>
      </c>
      <c r="I334" s="287" t="str">
        <f t="shared" si="19"/>
        <v/>
      </c>
    </row>
    <row r="335" spans="2:9" hidden="1" x14ac:dyDescent="0.25">
      <c r="B335" s="328">
        <f>'PROD. REVENDA'!B262</f>
        <v>0</v>
      </c>
      <c r="C335" s="329"/>
      <c r="D335" s="329"/>
      <c r="E335" s="329"/>
      <c r="F335" s="200">
        <f>'PROD. REVENDA'!D262</f>
        <v>0</v>
      </c>
      <c r="G335" s="115">
        <f>'PROD. REVENDA'!E262</f>
        <v>0</v>
      </c>
      <c r="H335" s="202">
        <f t="shared" si="18"/>
        <v>0</v>
      </c>
      <c r="I335" s="287" t="str">
        <f t="shared" si="19"/>
        <v/>
      </c>
    </row>
    <row r="336" spans="2:9" hidden="1" x14ac:dyDescent="0.25">
      <c r="B336" s="328">
        <f>'PROD. REVENDA'!B263</f>
        <v>0</v>
      </c>
      <c r="C336" s="329"/>
      <c r="D336" s="329"/>
      <c r="E336" s="329"/>
      <c r="F336" s="200">
        <f>'PROD. REVENDA'!D263</f>
        <v>0</v>
      </c>
      <c r="G336" s="115">
        <f>'PROD. REVENDA'!E263</f>
        <v>0</v>
      </c>
      <c r="H336" s="202">
        <f t="shared" si="18"/>
        <v>0</v>
      </c>
      <c r="I336" s="287" t="str">
        <f t="shared" si="19"/>
        <v/>
      </c>
    </row>
    <row r="337" spans="2:9" hidden="1" x14ac:dyDescent="0.25">
      <c r="B337" s="328">
        <f>'PROD. REVENDA'!B264</f>
        <v>0</v>
      </c>
      <c r="C337" s="329"/>
      <c r="D337" s="329"/>
      <c r="E337" s="329"/>
      <c r="F337" s="200">
        <f>'PROD. REVENDA'!D264</f>
        <v>0</v>
      </c>
      <c r="G337" s="115">
        <f>'PROD. REVENDA'!E264</f>
        <v>0</v>
      </c>
      <c r="H337" s="202">
        <f t="shared" si="18"/>
        <v>0</v>
      </c>
      <c r="I337" s="287" t="str">
        <f t="shared" si="19"/>
        <v/>
      </c>
    </row>
    <row r="338" spans="2:9" hidden="1" x14ac:dyDescent="0.25">
      <c r="B338" s="328">
        <f>'PROD. REVENDA'!B265</f>
        <v>0</v>
      </c>
      <c r="C338" s="329"/>
      <c r="D338" s="329"/>
      <c r="E338" s="329"/>
      <c r="F338" s="200">
        <f>'PROD. REVENDA'!D265</f>
        <v>0</v>
      </c>
      <c r="G338" s="115">
        <f>'PROD. REVENDA'!E265</f>
        <v>0</v>
      </c>
      <c r="H338" s="202">
        <f t="shared" si="18"/>
        <v>0</v>
      </c>
      <c r="I338" s="287" t="str">
        <f t="shared" si="19"/>
        <v/>
      </c>
    </row>
    <row r="339" spans="2:9" hidden="1" x14ac:dyDescent="0.25">
      <c r="B339" s="328">
        <f>'PROD. REVENDA'!B266</f>
        <v>0</v>
      </c>
      <c r="C339" s="329"/>
      <c r="D339" s="329"/>
      <c r="E339" s="329"/>
      <c r="F339" s="200">
        <f>'PROD. REVENDA'!D266</f>
        <v>0</v>
      </c>
      <c r="G339" s="115">
        <f>'PROD. REVENDA'!E266</f>
        <v>0</v>
      </c>
      <c r="H339" s="202">
        <f t="shared" si="18"/>
        <v>0</v>
      </c>
      <c r="I339" s="287" t="str">
        <f t="shared" si="19"/>
        <v/>
      </c>
    </row>
    <row r="340" spans="2:9" hidden="1" x14ac:dyDescent="0.25">
      <c r="B340" s="328">
        <f>'PROD. REVENDA'!B267</f>
        <v>0</v>
      </c>
      <c r="C340" s="329"/>
      <c r="D340" s="329"/>
      <c r="E340" s="329"/>
      <c r="F340" s="200">
        <f>'PROD. REVENDA'!D267</f>
        <v>0</v>
      </c>
      <c r="G340" s="115">
        <f>'PROD. REVENDA'!E267</f>
        <v>0</v>
      </c>
      <c r="H340" s="202">
        <f t="shared" si="18"/>
        <v>0</v>
      </c>
      <c r="I340" s="287" t="str">
        <f t="shared" si="19"/>
        <v/>
      </c>
    </row>
    <row r="341" spans="2:9" ht="15.75" hidden="1" thickBot="1" x14ac:dyDescent="0.3">
      <c r="B341" s="336">
        <f>'PROD. REVENDA'!B268</f>
        <v>0</v>
      </c>
      <c r="C341" s="337"/>
      <c r="D341" s="337"/>
      <c r="E341" s="337"/>
      <c r="F341" s="201">
        <f>'PROD. REVENDA'!D268</f>
        <v>0</v>
      </c>
      <c r="G341" s="116">
        <f>'PROD. REVENDA'!E268</f>
        <v>0</v>
      </c>
      <c r="H341" s="202">
        <f t="shared" si="18"/>
        <v>0</v>
      </c>
      <c r="I341" s="287" t="str">
        <f t="shared" si="19"/>
        <v/>
      </c>
    </row>
    <row r="342" spans="2:9" x14ac:dyDescent="0.25">
      <c r="B342" s="338"/>
      <c r="C342" s="338"/>
      <c r="D342" s="338"/>
      <c r="E342" s="338"/>
    </row>
  </sheetData>
  <protectedRanges>
    <protectedRange sqref="H4:H73 F4:F73" name="Intervalo1"/>
  </protectedRanges>
  <autoFilter ref="B3:J3" xr:uid="{00000000-0009-0000-0000-000007000000}"/>
  <mergeCells count="269">
    <mergeCell ref="B326:E326"/>
    <mergeCell ref="B327:E327"/>
    <mergeCell ref="B328:E328"/>
    <mergeCell ref="B329:E329"/>
    <mergeCell ref="B330:E330"/>
    <mergeCell ref="B321:E321"/>
    <mergeCell ref="B322:E322"/>
    <mergeCell ref="B323:E323"/>
    <mergeCell ref="B324:E324"/>
    <mergeCell ref="B325:E325"/>
    <mergeCell ref="B341:E341"/>
    <mergeCell ref="B342:E342"/>
    <mergeCell ref="B336:E336"/>
    <mergeCell ref="B337:E337"/>
    <mergeCell ref="B338:E338"/>
    <mergeCell ref="B339:E339"/>
    <mergeCell ref="B340:E340"/>
    <mergeCell ref="B331:E331"/>
    <mergeCell ref="B332:E332"/>
    <mergeCell ref="B333:E333"/>
    <mergeCell ref="B334:E334"/>
    <mergeCell ref="B335:E335"/>
    <mergeCell ref="B317:E317"/>
    <mergeCell ref="B318:E318"/>
    <mergeCell ref="B319:E319"/>
    <mergeCell ref="B320:E320"/>
    <mergeCell ref="B311:E311"/>
    <mergeCell ref="B312:E312"/>
    <mergeCell ref="B313:E313"/>
    <mergeCell ref="B314:E314"/>
    <mergeCell ref="B315:E315"/>
    <mergeCell ref="B316:E316"/>
    <mergeCell ref="B306:E306"/>
    <mergeCell ref="B307:E307"/>
    <mergeCell ref="B308:E308"/>
    <mergeCell ref="B309:E309"/>
    <mergeCell ref="B310:E310"/>
    <mergeCell ref="B301:E301"/>
    <mergeCell ref="B302:E302"/>
    <mergeCell ref="B303:E303"/>
    <mergeCell ref="B304:E304"/>
    <mergeCell ref="B305:E305"/>
    <mergeCell ref="B296:E296"/>
    <mergeCell ref="B297:E297"/>
    <mergeCell ref="B298:E298"/>
    <mergeCell ref="B299:E299"/>
    <mergeCell ref="B300:E300"/>
    <mergeCell ref="B291:E291"/>
    <mergeCell ref="B292:E292"/>
    <mergeCell ref="B293:E293"/>
    <mergeCell ref="B294:E294"/>
    <mergeCell ref="B295:E295"/>
    <mergeCell ref="B286:E286"/>
    <mergeCell ref="B287:E287"/>
    <mergeCell ref="B288:E288"/>
    <mergeCell ref="B289:E289"/>
    <mergeCell ref="B290:E290"/>
    <mergeCell ref="B281:E281"/>
    <mergeCell ref="B282:E282"/>
    <mergeCell ref="B283:E283"/>
    <mergeCell ref="B284:E284"/>
    <mergeCell ref="B285:E285"/>
    <mergeCell ref="B276:E276"/>
    <mergeCell ref="B277:E277"/>
    <mergeCell ref="B278:E278"/>
    <mergeCell ref="B279:E279"/>
    <mergeCell ref="B280:E280"/>
    <mergeCell ref="B271:E271"/>
    <mergeCell ref="B272:E272"/>
    <mergeCell ref="B273:E273"/>
    <mergeCell ref="B274:E274"/>
    <mergeCell ref="B275:E275"/>
    <mergeCell ref="B266:E266"/>
    <mergeCell ref="B267:E267"/>
    <mergeCell ref="B268:E268"/>
    <mergeCell ref="B269:E269"/>
    <mergeCell ref="B270:E270"/>
    <mergeCell ref="B261:E261"/>
    <mergeCell ref="B262:E262"/>
    <mergeCell ref="B263:E263"/>
    <mergeCell ref="B264:E264"/>
    <mergeCell ref="B265:E265"/>
    <mergeCell ref="B256:E256"/>
    <mergeCell ref="B257:E257"/>
    <mergeCell ref="B258:E258"/>
    <mergeCell ref="B259:E259"/>
    <mergeCell ref="B260:E260"/>
    <mergeCell ref="B251:E251"/>
    <mergeCell ref="B252:E252"/>
    <mergeCell ref="B253:E253"/>
    <mergeCell ref="B254:E254"/>
    <mergeCell ref="B255:E255"/>
    <mergeCell ref="B246:E246"/>
    <mergeCell ref="B247:E247"/>
    <mergeCell ref="B248:E248"/>
    <mergeCell ref="B249:E249"/>
    <mergeCell ref="B250:E250"/>
    <mergeCell ref="B241:E241"/>
    <mergeCell ref="B242:E242"/>
    <mergeCell ref="B243:E243"/>
    <mergeCell ref="B244:E244"/>
    <mergeCell ref="B245:E245"/>
    <mergeCell ref="B236:E236"/>
    <mergeCell ref="B237:E237"/>
    <mergeCell ref="B238:E238"/>
    <mergeCell ref="B239:E239"/>
    <mergeCell ref="B240:E240"/>
    <mergeCell ref="B231:E231"/>
    <mergeCell ref="B232:E232"/>
    <mergeCell ref="B233:E233"/>
    <mergeCell ref="B234:E234"/>
    <mergeCell ref="B235:E235"/>
    <mergeCell ref="B226:E226"/>
    <mergeCell ref="B227:E227"/>
    <mergeCell ref="B228:E228"/>
    <mergeCell ref="B229:E229"/>
    <mergeCell ref="B230:E230"/>
    <mergeCell ref="B221:E221"/>
    <mergeCell ref="B222:E222"/>
    <mergeCell ref="B223:E223"/>
    <mergeCell ref="B224:E224"/>
    <mergeCell ref="B225:E225"/>
    <mergeCell ref="B216:E216"/>
    <mergeCell ref="B217:E217"/>
    <mergeCell ref="B218:E218"/>
    <mergeCell ref="B219:E219"/>
    <mergeCell ref="B220:E220"/>
    <mergeCell ref="B211:E211"/>
    <mergeCell ref="B212:E212"/>
    <mergeCell ref="B213:E213"/>
    <mergeCell ref="B214:E214"/>
    <mergeCell ref="B215:E215"/>
    <mergeCell ref="B206:E206"/>
    <mergeCell ref="B207:E207"/>
    <mergeCell ref="B208:E208"/>
    <mergeCell ref="B209:E209"/>
    <mergeCell ref="B210:E210"/>
    <mergeCell ref="B201:E201"/>
    <mergeCell ref="B202:E202"/>
    <mergeCell ref="B203:E203"/>
    <mergeCell ref="B204:E204"/>
    <mergeCell ref="B205:E205"/>
    <mergeCell ref="B196:E196"/>
    <mergeCell ref="B197:E197"/>
    <mergeCell ref="B198:E198"/>
    <mergeCell ref="B199:E199"/>
    <mergeCell ref="B200:E200"/>
    <mergeCell ref="B191:E191"/>
    <mergeCell ref="B192:E192"/>
    <mergeCell ref="B193:E193"/>
    <mergeCell ref="B194:E194"/>
    <mergeCell ref="B195:E195"/>
    <mergeCell ref="B186:E186"/>
    <mergeCell ref="B187:E187"/>
    <mergeCell ref="B188:E188"/>
    <mergeCell ref="B189:E189"/>
    <mergeCell ref="B190:E190"/>
    <mergeCell ref="B181:E181"/>
    <mergeCell ref="B182:E182"/>
    <mergeCell ref="B183:E183"/>
    <mergeCell ref="B184:E184"/>
    <mergeCell ref="B185:E185"/>
    <mergeCell ref="B176:E176"/>
    <mergeCell ref="B177:E177"/>
    <mergeCell ref="B178:E178"/>
    <mergeCell ref="B179:E179"/>
    <mergeCell ref="B180:E180"/>
    <mergeCell ref="B171:E171"/>
    <mergeCell ref="B172:E172"/>
    <mergeCell ref="B173:E173"/>
    <mergeCell ref="B174:E174"/>
    <mergeCell ref="B175:E175"/>
    <mergeCell ref="B166:E166"/>
    <mergeCell ref="B167:E167"/>
    <mergeCell ref="B168:E168"/>
    <mergeCell ref="B169:E169"/>
    <mergeCell ref="B170:E170"/>
    <mergeCell ref="B161:E161"/>
    <mergeCell ref="B162:E162"/>
    <mergeCell ref="B163:E163"/>
    <mergeCell ref="B164:E164"/>
    <mergeCell ref="B165:E165"/>
    <mergeCell ref="B156:E156"/>
    <mergeCell ref="B157:E157"/>
    <mergeCell ref="B158:E158"/>
    <mergeCell ref="B159:E159"/>
    <mergeCell ref="B160:E160"/>
    <mergeCell ref="B151:E151"/>
    <mergeCell ref="B152:E152"/>
    <mergeCell ref="B153:E153"/>
    <mergeCell ref="B154:E154"/>
    <mergeCell ref="B155:E155"/>
    <mergeCell ref="B146:E146"/>
    <mergeCell ref="B147:E147"/>
    <mergeCell ref="B148:E148"/>
    <mergeCell ref="B149:E149"/>
    <mergeCell ref="B150:E150"/>
    <mergeCell ref="B141:E141"/>
    <mergeCell ref="B142:E142"/>
    <mergeCell ref="B143:E143"/>
    <mergeCell ref="B144:E144"/>
    <mergeCell ref="B145:E145"/>
    <mergeCell ref="B136:E136"/>
    <mergeCell ref="B137:E137"/>
    <mergeCell ref="B138:E138"/>
    <mergeCell ref="B139:E139"/>
    <mergeCell ref="B140:E140"/>
    <mergeCell ref="B131:E131"/>
    <mergeCell ref="B132:E132"/>
    <mergeCell ref="B133:E133"/>
    <mergeCell ref="B134:E134"/>
    <mergeCell ref="B135:E135"/>
    <mergeCell ref="B126:E126"/>
    <mergeCell ref="B127:E127"/>
    <mergeCell ref="B128:E128"/>
    <mergeCell ref="B129:E129"/>
    <mergeCell ref="B130:E130"/>
    <mergeCell ref="B121:E121"/>
    <mergeCell ref="B122:E122"/>
    <mergeCell ref="B123:E123"/>
    <mergeCell ref="B124:E124"/>
    <mergeCell ref="B125:E125"/>
    <mergeCell ref="B116:E116"/>
    <mergeCell ref="B117:E117"/>
    <mergeCell ref="B118:E118"/>
    <mergeCell ref="B119:E119"/>
    <mergeCell ref="B120:E120"/>
    <mergeCell ref="B111:E111"/>
    <mergeCell ref="B112:E112"/>
    <mergeCell ref="B113:E113"/>
    <mergeCell ref="B114:E114"/>
    <mergeCell ref="B115:E115"/>
    <mergeCell ref="B106:E106"/>
    <mergeCell ref="B107:E107"/>
    <mergeCell ref="B108:E108"/>
    <mergeCell ref="B109:E109"/>
    <mergeCell ref="B110:E110"/>
    <mergeCell ref="B101:E101"/>
    <mergeCell ref="B102:E102"/>
    <mergeCell ref="B103:E103"/>
    <mergeCell ref="B104:E104"/>
    <mergeCell ref="B105:E105"/>
    <mergeCell ref="B97:E97"/>
    <mergeCell ref="B98:E98"/>
    <mergeCell ref="B99:E99"/>
    <mergeCell ref="B100:E100"/>
    <mergeCell ref="B91:E91"/>
    <mergeCell ref="B92:E92"/>
    <mergeCell ref="B93:E93"/>
    <mergeCell ref="B94:E94"/>
    <mergeCell ref="B95:E95"/>
    <mergeCell ref="B88:E88"/>
    <mergeCell ref="B89:E89"/>
    <mergeCell ref="B90:E90"/>
    <mergeCell ref="B81:E81"/>
    <mergeCell ref="B82:E82"/>
    <mergeCell ref="B83:E83"/>
    <mergeCell ref="B84:E84"/>
    <mergeCell ref="B85:E85"/>
    <mergeCell ref="B96:E96"/>
    <mergeCell ref="B77:E77"/>
    <mergeCell ref="B78:E78"/>
    <mergeCell ref="B79:E79"/>
    <mergeCell ref="B80:E80"/>
    <mergeCell ref="B75:E75"/>
    <mergeCell ref="B76:E76"/>
    <mergeCell ref="B86:E86"/>
    <mergeCell ref="B87:E87"/>
    <mergeCell ref="B1:J1"/>
  </mergeCells>
  <conditionalFormatting sqref="J4:J73">
    <cfRule type="cellIs" dxfId="1" priority="1" operator="lessThan">
      <formula>0.7</formula>
    </cfRule>
  </conditionalFormatting>
  <pageMargins left="0.511811024" right="0.511811024" top="0.78740157499999996" bottom="0.78740157499999996" header="0.31496062000000002" footer="0.31496062000000002"/>
  <pageSetup paperSize="9" scale="48" fitToHeight="0" orientation="portrait" horizontalDpi="4294967292" verticalDpi="4294967292" r:id="rId1"/>
  <ignoredErrors>
    <ignoredError sqref="B72 B70 B69 B71 B73 B4:B68" 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B1:O71"/>
  <sheetViews>
    <sheetView zoomScaleNormal="100" workbookViewId="0">
      <pane ySplit="4" topLeftCell="A17" activePane="bottomLeft" state="frozen"/>
      <selection pane="bottomLeft" activeCell="B3" sqref="B3"/>
    </sheetView>
  </sheetViews>
  <sheetFormatPr defaultRowHeight="15" x14ac:dyDescent="0.25"/>
  <cols>
    <col min="1" max="1" width="4.5703125" style="127" customWidth="1"/>
    <col min="2" max="2" width="37.7109375" style="127" customWidth="1"/>
    <col min="3" max="3" width="8" style="126" customWidth="1"/>
    <col min="4" max="4" width="17.85546875" style="126" customWidth="1"/>
    <col min="5" max="5" width="7.7109375" style="126" customWidth="1"/>
    <col min="6" max="6" width="12.5703125" style="126" bestFit="1" customWidth="1"/>
    <col min="7" max="9" width="13.42578125" style="127" customWidth="1"/>
    <col min="10" max="15" width="9.5703125" style="127" bestFit="1" customWidth="1"/>
    <col min="16" max="16384" width="9.140625" style="127"/>
  </cols>
  <sheetData>
    <row r="1" spans="2:15" x14ac:dyDescent="0.25">
      <c r="B1" s="339" t="s">
        <v>174</v>
      </c>
      <c r="C1" s="339"/>
      <c r="D1" s="339"/>
      <c r="E1" s="339"/>
      <c r="F1" s="339"/>
      <c r="G1" s="339"/>
      <c r="H1" s="339"/>
      <c r="I1" s="339"/>
    </row>
    <row r="2" spans="2:15" x14ac:dyDescent="0.25">
      <c r="B2" s="339"/>
      <c r="C2" s="339"/>
      <c r="D2" s="339"/>
      <c r="E2" s="339"/>
      <c r="F2" s="339"/>
      <c r="G2" s="339"/>
      <c r="H2" s="339"/>
      <c r="I2" s="339"/>
    </row>
    <row r="3" spans="2:15" ht="21" customHeight="1" thickBot="1" x14ac:dyDescent="0.3">
      <c r="B3" s="131"/>
      <c r="C3" s="131"/>
      <c r="D3" s="131"/>
      <c r="E3" s="131"/>
      <c r="F3" s="131"/>
      <c r="G3" s="275">
        <v>1.0640000000000001</v>
      </c>
      <c r="H3" s="276">
        <v>1.1599999999999999</v>
      </c>
      <c r="I3" s="276">
        <v>1.27</v>
      </c>
    </row>
    <row r="4" spans="2:15" ht="15.75" thickBot="1" x14ac:dyDescent="0.3">
      <c r="B4" s="205" t="s">
        <v>164</v>
      </c>
      <c r="C4" s="205" t="s">
        <v>114</v>
      </c>
      <c r="D4" s="205" t="s">
        <v>115</v>
      </c>
      <c r="E4" s="204" t="s">
        <v>116</v>
      </c>
      <c r="F4" s="205" t="s">
        <v>117</v>
      </c>
      <c r="G4" s="205" t="s">
        <v>175</v>
      </c>
      <c r="H4" s="290"/>
      <c r="I4" s="291"/>
      <c r="J4" s="126"/>
      <c r="K4" s="126"/>
      <c r="L4" s="126"/>
      <c r="M4" s="126"/>
      <c r="N4" s="126"/>
      <c r="O4" s="126"/>
    </row>
    <row r="5" spans="2:15" x14ac:dyDescent="0.25">
      <c r="B5" s="127" t="str">
        <f>PRECIFICAÇÃO!B4</f>
        <v>LIMPEZA DE PELE</v>
      </c>
      <c r="C5" s="130">
        <f>PRECIFICAÇÃO!H4</f>
        <v>120</v>
      </c>
      <c r="D5" s="126">
        <v>1</v>
      </c>
      <c r="E5" s="189">
        <f>PRECIFICAÇÃO!J4</f>
        <v>0.85894166666666671</v>
      </c>
      <c r="F5" s="128">
        <f>C5*D5</f>
        <v>120</v>
      </c>
      <c r="G5" s="128">
        <f>ROUNDUP((F5*$G$3),0)</f>
        <v>128</v>
      </c>
      <c r="H5" s="128">
        <f>ROUNDUP((F5*$H$3),0)</f>
        <v>140</v>
      </c>
      <c r="I5" s="128">
        <f>ROUNDUP((F5*$I$3),0)</f>
        <v>153</v>
      </c>
      <c r="J5" s="129"/>
      <c r="K5" s="129"/>
      <c r="L5" s="129"/>
      <c r="M5" s="129"/>
      <c r="N5" s="129"/>
      <c r="O5" s="129"/>
    </row>
    <row r="6" spans="2:15" x14ac:dyDescent="0.25">
      <c r="B6" s="127" t="str">
        <f>PRECIFICAÇÃO!B5</f>
        <v xml:space="preserve">CRIOLIPOLISE DE PLACAS </v>
      </c>
      <c r="C6" s="130">
        <f>PRECIFICAÇÃO!H5</f>
        <v>80</v>
      </c>
      <c r="D6" s="126">
        <v>1</v>
      </c>
      <c r="E6" s="189">
        <f>PRECIFICAÇÃO!J5</f>
        <v>0.43446513815789467</v>
      </c>
      <c r="F6" s="128">
        <f t="shared" ref="F6:F69" si="0">C6*D6</f>
        <v>80</v>
      </c>
      <c r="G6" s="128">
        <f t="shared" ref="G6:G69" si="1">ROUNDUP((F6*$G$3),0)</f>
        <v>86</v>
      </c>
      <c r="H6" s="128">
        <f t="shared" ref="H6:H69" si="2">ROUNDUP((F6*$H$3),0)</f>
        <v>93</v>
      </c>
      <c r="I6" s="128">
        <f t="shared" ref="I6:I69" si="3">ROUNDUP((F6*$I$3),0)</f>
        <v>102</v>
      </c>
      <c r="J6" s="129"/>
      <c r="K6" s="129"/>
      <c r="L6" s="129"/>
      <c r="M6" s="129"/>
      <c r="N6" s="129"/>
      <c r="O6" s="129"/>
    </row>
    <row r="7" spans="2:15" x14ac:dyDescent="0.25">
      <c r="B7" s="127" t="str">
        <f>PRECIFICAÇÃO!B6</f>
        <v xml:space="preserve">DETOX INFRA- RED </v>
      </c>
      <c r="C7" s="130">
        <f>PRECIFICAÇÃO!H6</f>
        <v>80</v>
      </c>
      <c r="D7" s="126">
        <v>1</v>
      </c>
      <c r="E7" s="189">
        <f>PRECIFICAÇÃO!J6</f>
        <v>0.93871253289473677</v>
      </c>
      <c r="F7" s="128">
        <f t="shared" si="0"/>
        <v>80</v>
      </c>
      <c r="G7" s="128">
        <f t="shared" si="1"/>
        <v>86</v>
      </c>
      <c r="H7" s="128">
        <f t="shared" si="2"/>
        <v>93</v>
      </c>
      <c r="I7" s="128">
        <f t="shared" si="3"/>
        <v>102</v>
      </c>
      <c r="J7" s="129"/>
      <c r="K7" s="129"/>
      <c r="L7" s="129"/>
      <c r="M7" s="129"/>
      <c r="N7" s="129"/>
      <c r="O7" s="129"/>
    </row>
    <row r="8" spans="2:15" x14ac:dyDescent="0.25">
      <c r="B8" s="127" t="str">
        <f>PRECIFICAÇÃO!B7</f>
        <v xml:space="preserve">POWER MODELADORA </v>
      </c>
      <c r="C8" s="130">
        <f>PRECIFICAÇÃO!H7</f>
        <v>50</v>
      </c>
      <c r="D8" s="126">
        <v>1</v>
      </c>
      <c r="E8" s="189">
        <f>PRECIFICAÇÃO!J7</f>
        <v>0.89987562105263152</v>
      </c>
      <c r="F8" s="128">
        <f t="shared" si="0"/>
        <v>50</v>
      </c>
      <c r="G8" s="128">
        <f t="shared" si="1"/>
        <v>54</v>
      </c>
      <c r="H8" s="128">
        <f t="shared" si="2"/>
        <v>58</v>
      </c>
      <c r="I8" s="128">
        <f t="shared" si="3"/>
        <v>64</v>
      </c>
      <c r="J8" s="129"/>
      <c r="K8" s="129"/>
      <c r="L8" s="129"/>
      <c r="M8" s="129"/>
      <c r="N8" s="129"/>
      <c r="O8" s="129"/>
    </row>
    <row r="9" spans="2:15" x14ac:dyDescent="0.25">
      <c r="B9" s="127" t="str">
        <f>PRECIFICAÇÃO!B8</f>
        <v xml:space="preserve">MASSAGEM RELAXANTE </v>
      </c>
      <c r="C9" s="130">
        <f>PRECIFICAÇÃO!H8</f>
        <v>100</v>
      </c>
      <c r="D9" s="126">
        <v>1</v>
      </c>
      <c r="E9" s="189">
        <f>PRECIFICAÇÃO!J8</f>
        <v>0.97825131578947366</v>
      </c>
      <c r="F9" s="128">
        <f t="shared" si="0"/>
        <v>100</v>
      </c>
      <c r="G9" s="128">
        <f t="shared" si="1"/>
        <v>107</v>
      </c>
      <c r="H9" s="128">
        <f t="shared" si="2"/>
        <v>116</v>
      </c>
      <c r="I9" s="128">
        <f t="shared" si="3"/>
        <v>127</v>
      </c>
      <c r="J9" s="129"/>
      <c r="K9" s="129"/>
      <c r="L9" s="129"/>
      <c r="M9" s="129"/>
      <c r="N9" s="129"/>
      <c r="O9" s="129"/>
    </row>
    <row r="10" spans="2:15" x14ac:dyDescent="0.25">
      <c r="B10" s="127" t="str">
        <f>PRECIFICAÇÃO!B9</f>
        <v xml:space="preserve">DRENAGEM LINFÁTICA MANUAL </v>
      </c>
      <c r="C10" s="130">
        <f>PRECIFICAÇÃO!H9</f>
        <v>100</v>
      </c>
      <c r="D10" s="126">
        <v>1</v>
      </c>
      <c r="E10" s="189">
        <f>PRECIFICAÇÃO!J9</f>
        <v>0.97659536842105266</v>
      </c>
      <c r="F10" s="128">
        <f t="shared" si="0"/>
        <v>100</v>
      </c>
      <c r="G10" s="128">
        <f t="shared" si="1"/>
        <v>107</v>
      </c>
      <c r="H10" s="128">
        <f t="shared" si="2"/>
        <v>116</v>
      </c>
      <c r="I10" s="128">
        <f t="shared" si="3"/>
        <v>127</v>
      </c>
      <c r="J10" s="129"/>
      <c r="K10" s="129"/>
      <c r="L10" s="129"/>
      <c r="M10" s="129"/>
      <c r="N10" s="129"/>
      <c r="O10" s="129"/>
    </row>
    <row r="11" spans="2:15" x14ac:dyDescent="0.25">
      <c r="B11" s="127" t="str">
        <f>PRECIFICAÇÃO!B10</f>
        <v xml:space="preserve">ULTRAFOCCUS FACIAL </v>
      </c>
      <c r="C11" s="130">
        <f>PRECIFICAÇÃO!H10</f>
        <v>100</v>
      </c>
      <c r="D11" s="126">
        <v>1</v>
      </c>
      <c r="E11" s="189">
        <f>PRECIFICAÇÃO!J10</f>
        <v>0.93542055555555548</v>
      </c>
      <c r="F11" s="128">
        <f t="shared" si="0"/>
        <v>100</v>
      </c>
      <c r="G11" s="128">
        <f t="shared" si="1"/>
        <v>107</v>
      </c>
      <c r="H11" s="128">
        <f t="shared" si="2"/>
        <v>116</v>
      </c>
      <c r="I11" s="128">
        <f t="shared" si="3"/>
        <v>127</v>
      </c>
      <c r="J11" s="129"/>
      <c r="K11" s="129"/>
      <c r="L11" s="129"/>
      <c r="M11" s="129"/>
      <c r="N11" s="129"/>
      <c r="O11" s="129"/>
    </row>
    <row r="12" spans="2:15" x14ac:dyDescent="0.25">
      <c r="B12" s="127" t="str">
        <f>PRECIFICAÇÃO!B11</f>
        <v xml:space="preserve">ULTAFOCCUS CORPORAL </v>
      </c>
      <c r="C12" s="130">
        <f>PRECIFICAÇÃO!H11</f>
        <v>100</v>
      </c>
      <c r="D12" s="126">
        <v>1</v>
      </c>
      <c r="E12" s="189">
        <f>PRECIFICAÇÃO!J11</f>
        <v>0.95379144444444452</v>
      </c>
      <c r="F12" s="128">
        <f t="shared" si="0"/>
        <v>100</v>
      </c>
      <c r="G12" s="128">
        <f t="shared" si="1"/>
        <v>107</v>
      </c>
      <c r="H12" s="128">
        <f t="shared" si="2"/>
        <v>116</v>
      </c>
      <c r="I12" s="128">
        <f t="shared" si="3"/>
        <v>127</v>
      </c>
      <c r="J12" s="129"/>
      <c r="K12" s="129"/>
      <c r="L12" s="129"/>
      <c r="M12" s="129"/>
      <c r="N12" s="129"/>
      <c r="O12" s="129"/>
    </row>
    <row r="13" spans="2:15" x14ac:dyDescent="0.25">
      <c r="B13" s="127" t="str">
        <f>PRECIFICAÇÃO!B12</f>
        <v xml:space="preserve">RADIOFREQUENCIA FACIAL </v>
      </c>
      <c r="C13" s="130">
        <f>PRECIFICAÇÃO!H12</f>
        <v>50</v>
      </c>
      <c r="D13" s="126">
        <v>1</v>
      </c>
      <c r="E13" s="189">
        <f>PRECIFICAÇÃO!J12</f>
        <v>0.74271888888888893</v>
      </c>
      <c r="F13" s="128">
        <f t="shared" si="0"/>
        <v>50</v>
      </c>
      <c r="G13" s="128">
        <f t="shared" si="1"/>
        <v>54</v>
      </c>
      <c r="H13" s="128">
        <f t="shared" si="2"/>
        <v>58</v>
      </c>
      <c r="I13" s="128">
        <f t="shared" si="3"/>
        <v>64</v>
      </c>
      <c r="J13" s="129"/>
      <c r="K13" s="129"/>
      <c r="L13" s="129"/>
      <c r="M13" s="129"/>
      <c r="N13" s="129"/>
      <c r="O13" s="129"/>
    </row>
    <row r="14" spans="2:15" x14ac:dyDescent="0.25">
      <c r="B14" s="127" t="str">
        <f>PRECIFICAÇÃO!B13</f>
        <v xml:space="preserve">RADIOFREQUENCIA CORPORAL </v>
      </c>
      <c r="C14" s="130">
        <f>PRECIFICAÇÃO!H13</f>
        <v>120</v>
      </c>
      <c r="D14" s="126">
        <v>1</v>
      </c>
      <c r="E14" s="189">
        <f>PRECIFICAÇÃO!J13</f>
        <v>0.97831333333333326</v>
      </c>
      <c r="F14" s="128">
        <f t="shared" si="0"/>
        <v>120</v>
      </c>
      <c r="G14" s="128">
        <f t="shared" si="1"/>
        <v>128</v>
      </c>
      <c r="H14" s="128">
        <f t="shared" si="2"/>
        <v>140</v>
      </c>
      <c r="I14" s="128">
        <f t="shared" si="3"/>
        <v>153</v>
      </c>
      <c r="J14" s="129"/>
      <c r="K14" s="129"/>
      <c r="L14" s="129"/>
      <c r="M14" s="129"/>
      <c r="N14" s="129"/>
      <c r="O14" s="129"/>
    </row>
    <row r="15" spans="2:15" x14ac:dyDescent="0.25">
      <c r="B15" s="127" t="str">
        <f>PRECIFICAÇÃO!B14</f>
        <v xml:space="preserve">ENZIMAS EMAGRECIMENTO </v>
      </c>
      <c r="C15" s="130">
        <f>PRECIFICAÇÃO!H14</f>
        <v>230</v>
      </c>
      <c r="D15" s="126">
        <v>1</v>
      </c>
      <c r="E15" s="189">
        <f>PRECIFICAÇÃO!J14</f>
        <v>0.89378152173913039</v>
      </c>
      <c r="F15" s="128">
        <f t="shared" si="0"/>
        <v>230</v>
      </c>
      <c r="G15" s="128">
        <f t="shared" si="1"/>
        <v>245</v>
      </c>
      <c r="H15" s="128">
        <f t="shared" si="2"/>
        <v>267</v>
      </c>
      <c r="I15" s="128">
        <f t="shared" si="3"/>
        <v>293</v>
      </c>
    </row>
    <row r="16" spans="2:15" x14ac:dyDescent="0.25">
      <c r="B16" s="127" t="str">
        <f>PRECIFICAÇÃO!B15</f>
        <v>ENZIMAS CAPILAR MASC.</v>
      </c>
      <c r="C16" s="130">
        <f>PRECIFICAÇÃO!H15</f>
        <v>80</v>
      </c>
      <c r="D16" s="126">
        <v>1</v>
      </c>
      <c r="E16" s="189">
        <f>PRECIFICAÇÃO!J15</f>
        <v>0.48675562499999997</v>
      </c>
      <c r="F16" s="128">
        <f t="shared" si="0"/>
        <v>80</v>
      </c>
      <c r="G16" s="128">
        <f t="shared" si="1"/>
        <v>86</v>
      </c>
      <c r="H16" s="128">
        <f t="shared" si="2"/>
        <v>93</v>
      </c>
      <c r="I16" s="128">
        <f t="shared" si="3"/>
        <v>102</v>
      </c>
    </row>
    <row r="17" spans="2:9" x14ac:dyDescent="0.25">
      <c r="B17" s="127" t="str">
        <f>PRECIFICAÇÃO!B16</f>
        <v xml:space="preserve">ENZIMAS TRATAMENTO DE PAPADA </v>
      </c>
      <c r="C17" s="130">
        <f>PRECIFICAÇÃO!H16</f>
        <v>80</v>
      </c>
      <c r="D17" s="126">
        <v>1</v>
      </c>
      <c r="E17" s="189">
        <f>PRECIFICAÇÃO!J16</f>
        <v>-0.24329042929292921</v>
      </c>
      <c r="F17" s="128">
        <f t="shared" si="0"/>
        <v>80</v>
      </c>
      <c r="G17" s="128">
        <f t="shared" si="1"/>
        <v>86</v>
      </c>
      <c r="H17" s="128">
        <f t="shared" si="2"/>
        <v>93</v>
      </c>
      <c r="I17" s="128">
        <f t="shared" si="3"/>
        <v>102</v>
      </c>
    </row>
    <row r="18" spans="2:9" x14ac:dyDescent="0.25">
      <c r="B18" s="127" t="str">
        <f>PRECIFICAÇÃO!B17</f>
        <v>ENZIMA CAPILAR FEM.</v>
      </c>
      <c r="C18" s="130">
        <f>PRECIFICAÇÃO!H17</f>
        <v>130</v>
      </c>
      <c r="D18" s="126">
        <v>1</v>
      </c>
      <c r="E18" s="189">
        <f>PRECIFICAÇÃO!J17</f>
        <v>0.71443615384615389</v>
      </c>
      <c r="F18" s="128">
        <f t="shared" si="0"/>
        <v>130</v>
      </c>
      <c r="G18" s="128">
        <f t="shared" si="1"/>
        <v>139</v>
      </c>
      <c r="H18" s="128">
        <f t="shared" si="2"/>
        <v>151</v>
      </c>
      <c r="I18" s="128">
        <f t="shared" si="3"/>
        <v>166</v>
      </c>
    </row>
    <row r="19" spans="2:9" x14ac:dyDescent="0.25">
      <c r="B19" s="127" t="str">
        <f>PRECIFICAÇÃO!B18</f>
        <v>ENZIMA GL</v>
      </c>
      <c r="C19" s="130">
        <f>PRECIFICAÇÃO!H18</f>
        <v>70</v>
      </c>
      <c r="D19" s="126">
        <v>1</v>
      </c>
      <c r="E19" s="189">
        <f>PRECIFICAÇÃO!J18</f>
        <v>0.35799285714285717</v>
      </c>
      <c r="F19" s="128">
        <f t="shared" si="0"/>
        <v>70</v>
      </c>
      <c r="G19" s="128">
        <f t="shared" si="1"/>
        <v>75</v>
      </c>
      <c r="H19" s="128">
        <f t="shared" si="2"/>
        <v>82</v>
      </c>
      <c r="I19" s="128">
        <f t="shared" si="3"/>
        <v>89</v>
      </c>
    </row>
    <row r="20" spans="2:9" x14ac:dyDescent="0.25">
      <c r="B20" s="127" t="str">
        <f>PRECIFICAÇÃO!B19</f>
        <v>REJUVENESCIMENTO INTIMO</v>
      </c>
      <c r="C20" s="130">
        <f>PRECIFICAÇÃO!H19</f>
        <v>40</v>
      </c>
      <c r="D20" s="126">
        <v>1</v>
      </c>
      <c r="E20" s="189">
        <f>PRECIFICAÇÃO!J19</f>
        <v>0.76261643781565658</v>
      </c>
      <c r="F20" s="128">
        <f t="shared" si="0"/>
        <v>40</v>
      </c>
      <c r="G20" s="128">
        <f t="shared" si="1"/>
        <v>43</v>
      </c>
      <c r="H20" s="128">
        <f t="shared" si="2"/>
        <v>47</v>
      </c>
      <c r="I20" s="128">
        <f t="shared" si="3"/>
        <v>51</v>
      </c>
    </row>
    <row r="21" spans="2:9" x14ac:dyDescent="0.25">
      <c r="B21" s="127" t="str">
        <f>PRECIFICAÇÃO!B20</f>
        <v>STRIORT</v>
      </c>
      <c r="C21" s="130">
        <f>PRECIFICAÇÃO!H20</f>
        <v>80</v>
      </c>
      <c r="D21" s="126">
        <v>1</v>
      </c>
      <c r="E21" s="189">
        <f>PRECIFICAÇÃO!J20</f>
        <v>0.87879657512626275</v>
      </c>
      <c r="F21" s="128">
        <f t="shared" si="0"/>
        <v>80</v>
      </c>
      <c r="G21" s="128">
        <f t="shared" si="1"/>
        <v>86</v>
      </c>
      <c r="H21" s="128">
        <f t="shared" si="2"/>
        <v>93</v>
      </c>
      <c r="I21" s="128">
        <f t="shared" si="3"/>
        <v>102</v>
      </c>
    </row>
    <row r="22" spans="2:9" x14ac:dyDescent="0.25">
      <c r="B22" s="127" t="str">
        <f>PRECIFICAÇÃO!B21</f>
        <v>CAVICELL</v>
      </c>
      <c r="C22" s="130">
        <f>PRECIFICAÇÃO!H21</f>
        <v>100</v>
      </c>
      <c r="D22" s="126">
        <v>1</v>
      </c>
      <c r="E22" s="189">
        <f>PRECIFICAÇÃO!J21</f>
        <v>0.97262503282828272</v>
      </c>
      <c r="F22" s="128">
        <f t="shared" si="0"/>
        <v>100</v>
      </c>
      <c r="G22" s="128">
        <f t="shared" si="1"/>
        <v>107</v>
      </c>
      <c r="H22" s="128">
        <f t="shared" si="2"/>
        <v>116</v>
      </c>
      <c r="I22" s="128">
        <f t="shared" si="3"/>
        <v>127</v>
      </c>
    </row>
    <row r="23" spans="2:9" x14ac:dyDescent="0.25">
      <c r="B23" s="127" t="str">
        <f>PRECIFICAÇÃO!B22</f>
        <v>ELETROCAUTERIO</v>
      </c>
      <c r="C23" s="130">
        <f>PRECIFICAÇÃO!H22</f>
        <v>150</v>
      </c>
      <c r="D23" s="126">
        <v>1</v>
      </c>
      <c r="E23" s="189">
        <f>PRECIFICAÇÃO!J22</f>
        <v>0.597846129452419</v>
      </c>
      <c r="F23" s="128">
        <f t="shared" si="0"/>
        <v>150</v>
      </c>
      <c r="G23" s="128">
        <f t="shared" si="1"/>
        <v>160</v>
      </c>
      <c r="H23" s="128">
        <f t="shared" si="2"/>
        <v>174</v>
      </c>
      <c r="I23" s="128">
        <f t="shared" si="3"/>
        <v>191</v>
      </c>
    </row>
    <row r="24" spans="2:9" x14ac:dyDescent="0.25">
      <c r="B24" s="127" t="str">
        <f>PRECIFICAÇÃO!B23</f>
        <v xml:space="preserve">PEELING DE DIAMANTE </v>
      </c>
      <c r="C24" s="130">
        <f>PRECIFICAÇÃO!H23</f>
        <v>150</v>
      </c>
      <c r="D24" s="126">
        <v>1</v>
      </c>
      <c r="E24" s="189">
        <f>PRECIFICAÇÃO!J23</f>
        <v>0.92074170454545456</v>
      </c>
      <c r="F24" s="128">
        <f t="shared" si="0"/>
        <v>150</v>
      </c>
      <c r="G24" s="128">
        <f t="shared" si="1"/>
        <v>160</v>
      </c>
      <c r="H24" s="128">
        <f t="shared" si="2"/>
        <v>174</v>
      </c>
      <c r="I24" s="128">
        <f t="shared" si="3"/>
        <v>191</v>
      </c>
    </row>
    <row r="25" spans="2:9" x14ac:dyDescent="0.25">
      <c r="B25" s="127" t="str">
        <f>PRECIFICAÇÃO!B24</f>
        <v xml:space="preserve">CRIOFREQUENCIA FACIAL </v>
      </c>
      <c r="C25" s="130">
        <f>PRECIFICAÇÃO!H24</f>
        <v>120</v>
      </c>
      <c r="D25" s="126">
        <v>1</v>
      </c>
      <c r="E25" s="189">
        <f>PRECIFICAÇÃO!J24</f>
        <v>0.95925374579124578</v>
      </c>
      <c r="F25" s="128">
        <f t="shared" si="0"/>
        <v>120</v>
      </c>
      <c r="G25" s="128">
        <f t="shared" si="1"/>
        <v>128</v>
      </c>
      <c r="H25" s="128">
        <f t="shared" si="2"/>
        <v>140</v>
      </c>
      <c r="I25" s="128">
        <f t="shared" si="3"/>
        <v>153</v>
      </c>
    </row>
    <row r="26" spans="2:9" x14ac:dyDescent="0.25">
      <c r="B26" s="127" t="str">
        <f>PRECIFICAÇÃO!B25</f>
        <v xml:space="preserve">CRIOFREQUENCIA CORPORAL </v>
      </c>
      <c r="C26" s="130">
        <f>PRECIFICAÇÃO!H25</f>
        <v>120</v>
      </c>
      <c r="D26" s="126">
        <v>1</v>
      </c>
      <c r="E26" s="189">
        <f>PRECIFICAÇÃO!J25</f>
        <v>0.9249454124579124</v>
      </c>
      <c r="F26" s="128">
        <f t="shared" si="0"/>
        <v>120</v>
      </c>
      <c r="G26" s="128">
        <f t="shared" si="1"/>
        <v>128</v>
      </c>
      <c r="H26" s="128">
        <f t="shared" si="2"/>
        <v>140</v>
      </c>
      <c r="I26" s="128">
        <f t="shared" si="3"/>
        <v>153</v>
      </c>
    </row>
    <row r="27" spans="2:9" x14ac:dyDescent="0.25">
      <c r="B27" s="127" t="str">
        <f>PRECIFICAÇÃO!B26</f>
        <v xml:space="preserve">TERAPIA COMBINADA </v>
      </c>
      <c r="C27" s="130">
        <f>PRECIFICAÇÃO!H26</f>
        <v>0</v>
      </c>
      <c r="D27" s="126">
        <v>1</v>
      </c>
      <c r="E27" s="189" t="str">
        <f>PRECIFICAÇÃO!J26</f>
        <v/>
      </c>
      <c r="F27" s="128">
        <f t="shared" si="0"/>
        <v>0</v>
      </c>
      <c r="G27" s="128">
        <f t="shared" si="1"/>
        <v>0</v>
      </c>
      <c r="H27" s="128">
        <f t="shared" si="2"/>
        <v>0</v>
      </c>
      <c r="I27" s="128">
        <f t="shared" si="3"/>
        <v>0</v>
      </c>
    </row>
    <row r="28" spans="2:9" x14ac:dyDescent="0.25">
      <c r="B28" s="127" t="str">
        <f>PRECIFICAÇÃO!B27</f>
        <v xml:space="preserve">CARBOXITERAPIA </v>
      </c>
      <c r="C28" s="130">
        <f>PRECIFICAÇÃO!H27</f>
        <v>0</v>
      </c>
      <c r="D28" s="126">
        <v>1</v>
      </c>
      <c r="E28" s="189" t="str">
        <f>PRECIFICAÇÃO!J27</f>
        <v/>
      </c>
      <c r="F28" s="128">
        <f t="shared" si="0"/>
        <v>0</v>
      </c>
      <c r="G28" s="128">
        <f t="shared" si="1"/>
        <v>0</v>
      </c>
      <c r="H28" s="128">
        <f t="shared" si="2"/>
        <v>0</v>
      </c>
      <c r="I28" s="128">
        <f t="shared" si="3"/>
        <v>0</v>
      </c>
    </row>
    <row r="29" spans="2:9" x14ac:dyDescent="0.25">
      <c r="B29" s="127" t="str">
        <f>PRECIFICAÇÃO!B28</f>
        <v xml:space="preserve">MICROAGULHAMENTO ESTRIAS </v>
      </c>
      <c r="C29" s="130">
        <f>PRECIFICAÇÃO!H28</f>
        <v>0</v>
      </c>
      <c r="D29" s="126">
        <v>1</v>
      </c>
      <c r="E29" s="189" t="str">
        <f>PRECIFICAÇÃO!J28</f>
        <v/>
      </c>
      <c r="F29" s="128">
        <f t="shared" si="0"/>
        <v>0</v>
      </c>
      <c r="G29" s="128">
        <f t="shared" si="1"/>
        <v>0</v>
      </c>
      <c r="H29" s="128">
        <f t="shared" si="2"/>
        <v>0</v>
      </c>
      <c r="I29" s="128">
        <f t="shared" si="3"/>
        <v>0</v>
      </c>
    </row>
    <row r="30" spans="2:9" x14ac:dyDescent="0.25">
      <c r="B30" s="127" t="str">
        <f>PRECIFICAÇÃO!B29</f>
        <v xml:space="preserve">MICROAGULHAMENTO DRUG DELIVERY </v>
      </c>
      <c r="C30" s="130">
        <f>PRECIFICAÇÃO!H29</f>
        <v>0</v>
      </c>
      <c r="D30" s="126">
        <v>1</v>
      </c>
      <c r="E30" s="189" t="str">
        <f>PRECIFICAÇÃO!J29</f>
        <v/>
      </c>
      <c r="F30" s="128">
        <f t="shared" si="0"/>
        <v>0</v>
      </c>
      <c r="G30" s="128">
        <f t="shared" si="1"/>
        <v>0</v>
      </c>
      <c r="H30" s="128">
        <f t="shared" si="2"/>
        <v>0</v>
      </c>
      <c r="I30" s="128">
        <f t="shared" si="3"/>
        <v>0</v>
      </c>
    </row>
    <row r="31" spans="2:9" x14ac:dyDescent="0.25">
      <c r="B31" s="127" t="str">
        <f>PRECIFICAÇÃO!B30</f>
        <v xml:space="preserve">MICROAGULAMENTO CICATRIZ DE ACNE </v>
      </c>
      <c r="C31" s="130">
        <f>PRECIFICAÇÃO!H30</f>
        <v>0</v>
      </c>
      <c r="D31" s="126">
        <v>1</v>
      </c>
      <c r="E31" s="189" t="str">
        <f>PRECIFICAÇÃO!J30</f>
        <v/>
      </c>
      <c r="F31" s="128">
        <f t="shared" si="0"/>
        <v>0</v>
      </c>
      <c r="G31" s="128">
        <f t="shared" si="1"/>
        <v>0</v>
      </c>
      <c r="H31" s="128">
        <f t="shared" si="2"/>
        <v>0</v>
      </c>
      <c r="I31" s="128">
        <f t="shared" si="3"/>
        <v>0</v>
      </c>
    </row>
    <row r="32" spans="2:9" x14ac:dyDescent="0.25">
      <c r="B32" s="127" t="str">
        <f>PRECIFICAÇÃO!B31</f>
        <v xml:space="preserve">MICROAGULHAMENTO REJUVENESCIMENTO </v>
      </c>
      <c r="C32" s="130">
        <f>PRECIFICAÇÃO!H31</f>
        <v>0</v>
      </c>
      <c r="D32" s="126">
        <v>1</v>
      </c>
      <c r="E32" s="189" t="str">
        <f>PRECIFICAÇÃO!J31</f>
        <v/>
      </c>
      <c r="F32" s="128">
        <f t="shared" si="0"/>
        <v>0</v>
      </c>
      <c r="G32" s="128">
        <f t="shared" si="1"/>
        <v>0</v>
      </c>
      <c r="H32" s="128">
        <f t="shared" si="2"/>
        <v>0</v>
      </c>
      <c r="I32" s="128">
        <f t="shared" si="3"/>
        <v>0</v>
      </c>
    </row>
    <row r="33" spans="2:9" x14ac:dyDescent="0.25">
      <c r="B33" s="127" t="str">
        <f>PRECIFICAÇÃO!B32</f>
        <v>DEPILAÇÃO A LASER - SOPRANO PLATINUM</v>
      </c>
      <c r="C33" s="130">
        <f>PRECIFICAÇÃO!H32</f>
        <v>0</v>
      </c>
      <c r="D33" s="126">
        <v>1</v>
      </c>
      <c r="E33" s="189" t="str">
        <f>PRECIFICAÇÃO!J32</f>
        <v/>
      </c>
      <c r="F33" s="128">
        <f t="shared" si="0"/>
        <v>0</v>
      </c>
      <c r="G33" s="128">
        <f t="shared" si="1"/>
        <v>0</v>
      </c>
      <c r="H33" s="128">
        <f t="shared" si="2"/>
        <v>0</v>
      </c>
      <c r="I33" s="128">
        <f t="shared" si="3"/>
        <v>0</v>
      </c>
    </row>
    <row r="34" spans="2:9" x14ac:dyDescent="0.25">
      <c r="B34" s="127" t="str">
        <f>PRECIFICAÇÃO!B33</f>
        <v xml:space="preserve">CORRENTE RUSSA </v>
      </c>
      <c r="C34" s="130">
        <f>PRECIFICAÇÃO!H33</f>
        <v>0</v>
      </c>
      <c r="D34" s="126">
        <v>1</v>
      </c>
      <c r="E34" s="189" t="str">
        <f>PRECIFICAÇÃO!J33</f>
        <v/>
      </c>
      <c r="F34" s="128">
        <f t="shared" si="0"/>
        <v>0</v>
      </c>
      <c r="G34" s="128">
        <f t="shared" si="1"/>
        <v>0</v>
      </c>
      <c r="H34" s="128">
        <f t="shared" si="2"/>
        <v>0</v>
      </c>
      <c r="I34" s="128">
        <f t="shared" si="3"/>
        <v>0</v>
      </c>
    </row>
    <row r="35" spans="2:9" x14ac:dyDescent="0.25">
      <c r="B35" s="127" t="str">
        <f>PRECIFICAÇÃO!B34</f>
        <v xml:space="preserve">VULCAN ICE MAX PREMIUM ESSENCE </v>
      </c>
      <c r="C35" s="130">
        <f>PRECIFICAÇÃO!H34</f>
        <v>0</v>
      </c>
      <c r="D35" s="126">
        <v>1</v>
      </c>
      <c r="E35" s="189" t="str">
        <f>PRECIFICAÇÃO!J34</f>
        <v/>
      </c>
      <c r="F35" s="128">
        <f t="shared" si="0"/>
        <v>0</v>
      </c>
      <c r="G35" s="128">
        <f t="shared" si="1"/>
        <v>0</v>
      </c>
      <c r="H35" s="128">
        <f t="shared" si="2"/>
        <v>0</v>
      </c>
      <c r="I35" s="128">
        <f t="shared" si="3"/>
        <v>0</v>
      </c>
    </row>
    <row r="36" spans="2:9" x14ac:dyDescent="0.25">
      <c r="B36" s="127" t="str">
        <f>PRECIFICAÇÃO!B35</f>
        <v>VULCAN ICE MAX PREMIUM</v>
      </c>
      <c r="C36" s="130">
        <f>PRECIFICAÇÃO!H35</f>
        <v>0</v>
      </c>
      <c r="D36" s="126">
        <v>1</v>
      </c>
      <c r="E36" s="189" t="str">
        <f>PRECIFICAÇÃO!J35</f>
        <v/>
      </c>
      <c r="F36" s="128">
        <f t="shared" si="0"/>
        <v>0</v>
      </c>
      <c r="G36" s="128">
        <f t="shared" si="1"/>
        <v>0</v>
      </c>
      <c r="H36" s="128">
        <f t="shared" si="2"/>
        <v>0</v>
      </c>
      <c r="I36" s="128">
        <f t="shared" si="3"/>
        <v>0</v>
      </c>
    </row>
    <row r="37" spans="2:9" x14ac:dyDescent="0.25">
      <c r="B37" s="127" t="str">
        <f>PRECIFICAÇÃO!B36</f>
        <v>EFEITO PELE NOVA BIOAGE - VIT. C</v>
      </c>
      <c r="C37" s="130">
        <f>PRECIFICAÇÃO!H36</f>
        <v>0</v>
      </c>
      <c r="D37" s="126">
        <v>1</v>
      </c>
      <c r="E37" s="189" t="str">
        <f>PRECIFICAÇÃO!J36</f>
        <v/>
      </c>
      <c r="F37" s="128">
        <f t="shared" si="0"/>
        <v>0</v>
      </c>
      <c r="G37" s="128">
        <f t="shared" si="1"/>
        <v>0</v>
      </c>
      <c r="H37" s="128">
        <f t="shared" si="2"/>
        <v>0</v>
      </c>
      <c r="I37" s="128">
        <f t="shared" si="3"/>
        <v>0</v>
      </c>
    </row>
    <row r="38" spans="2:9" x14ac:dyDescent="0.25">
      <c r="B38" s="127" t="str">
        <f>PRECIFICAÇÃO!B37</f>
        <v xml:space="preserve">ACNE SOLUTION BIOAGE </v>
      </c>
      <c r="C38" s="130">
        <f>PRECIFICAÇÃO!H37</f>
        <v>0</v>
      </c>
      <c r="D38" s="126">
        <v>1</v>
      </c>
      <c r="E38" s="189" t="str">
        <f>PRECIFICAÇÃO!J37</f>
        <v/>
      </c>
      <c r="F38" s="128">
        <f t="shared" si="0"/>
        <v>0</v>
      </c>
      <c r="G38" s="128">
        <f t="shared" si="1"/>
        <v>0</v>
      </c>
      <c r="H38" s="128">
        <f t="shared" si="2"/>
        <v>0</v>
      </c>
      <c r="I38" s="128">
        <f t="shared" si="3"/>
        <v>0</v>
      </c>
    </row>
    <row r="39" spans="2:9" x14ac:dyDescent="0.25">
      <c r="B39" s="127" t="str">
        <f>PRECIFICAÇÃO!B38</f>
        <v xml:space="preserve">ACNE SPEC - COSMOBEAUTY </v>
      </c>
      <c r="C39" s="130">
        <f>PRECIFICAÇÃO!H38</f>
        <v>0</v>
      </c>
      <c r="D39" s="126">
        <v>1</v>
      </c>
      <c r="E39" s="189" t="str">
        <f>PRECIFICAÇÃO!J38</f>
        <v/>
      </c>
      <c r="F39" s="128">
        <f t="shared" si="0"/>
        <v>0</v>
      </c>
      <c r="G39" s="128">
        <f t="shared" si="1"/>
        <v>0</v>
      </c>
      <c r="H39" s="128">
        <f t="shared" si="2"/>
        <v>0</v>
      </c>
      <c r="I39" s="128">
        <f t="shared" si="3"/>
        <v>0</v>
      </c>
    </row>
    <row r="40" spans="2:9" x14ac:dyDescent="0.25">
      <c r="B40" s="127" t="str">
        <f>PRECIFICAÇÃO!B39</f>
        <v xml:space="preserve">PÉROLAS ORIENTAIS - COSMOBEAUTY </v>
      </c>
      <c r="C40" s="130">
        <f>PRECIFICAÇÃO!H39</f>
        <v>0</v>
      </c>
      <c r="D40" s="126">
        <v>1</v>
      </c>
      <c r="E40" s="189" t="str">
        <f>PRECIFICAÇÃO!J39</f>
        <v/>
      </c>
      <c r="F40" s="128">
        <f t="shared" si="0"/>
        <v>0</v>
      </c>
      <c r="G40" s="128">
        <f t="shared" si="1"/>
        <v>0</v>
      </c>
      <c r="H40" s="128">
        <f t="shared" si="2"/>
        <v>0</v>
      </c>
      <c r="I40" s="128">
        <f t="shared" si="3"/>
        <v>0</v>
      </c>
    </row>
    <row r="41" spans="2:9" x14ac:dyDescent="0.25">
      <c r="B41" s="127" t="str">
        <f>PRECIFICAÇÃO!B40</f>
        <v xml:space="preserve">PERFECT PEEL - BIOAGE </v>
      </c>
      <c r="C41" s="130">
        <f>PRECIFICAÇÃO!H40</f>
        <v>0</v>
      </c>
      <c r="D41" s="126">
        <v>1</v>
      </c>
      <c r="E41" s="189" t="str">
        <f>PRECIFICAÇÃO!J40</f>
        <v/>
      </c>
      <c r="F41" s="128">
        <f t="shared" si="0"/>
        <v>0</v>
      </c>
      <c r="G41" s="128">
        <f t="shared" si="1"/>
        <v>0</v>
      </c>
      <c r="H41" s="128">
        <f t="shared" si="2"/>
        <v>0</v>
      </c>
      <c r="I41" s="128">
        <f t="shared" si="3"/>
        <v>0</v>
      </c>
    </row>
    <row r="42" spans="2:9" x14ac:dyDescent="0.25">
      <c r="B42" s="127" t="str">
        <f>PRECIFICAÇÃO!B41</f>
        <v xml:space="preserve">COLOR BIO-MASK COLLECTION  - BIOAGE </v>
      </c>
      <c r="C42" s="130">
        <f>PRECIFICAÇÃO!H41</f>
        <v>0</v>
      </c>
      <c r="D42" s="126">
        <v>1</v>
      </c>
      <c r="E42" s="189" t="str">
        <f>PRECIFICAÇÃO!J41</f>
        <v/>
      </c>
      <c r="F42" s="128">
        <f t="shared" si="0"/>
        <v>0</v>
      </c>
      <c r="G42" s="128">
        <f t="shared" si="1"/>
        <v>0</v>
      </c>
      <c r="H42" s="128">
        <f t="shared" si="2"/>
        <v>0</v>
      </c>
      <c r="I42" s="128">
        <f t="shared" si="3"/>
        <v>0</v>
      </c>
    </row>
    <row r="43" spans="2:9" x14ac:dyDescent="0.25">
      <c r="B43" s="127" t="str">
        <f>PRECIFICAÇÃO!B42</f>
        <v xml:space="preserve">PUMP GLUTEOS </v>
      </c>
      <c r="C43" s="130">
        <f>PRECIFICAÇÃO!H42</f>
        <v>0</v>
      </c>
      <c r="D43" s="126">
        <v>1</v>
      </c>
      <c r="E43" s="189" t="str">
        <f>PRECIFICAÇÃO!J42</f>
        <v/>
      </c>
      <c r="F43" s="128">
        <f t="shared" si="0"/>
        <v>0</v>
      </c>
      <c r="G43" s="128">
        <f t="shared" si="1"/>
        <v>0</v>
      </c>
      <c r="H43" s="128">
        <f t="shared" si="2"/>
        <v>0</v>
      </c>
      <c r="I43" s="128">
        <f t="shared" si="3"/>
        <v>0</v>
      </c>
    </row>
    <row r="44" spans="2:9" x14ac:dyDescent="0.25">
      <c r="B44" s="127" t="str">
        <f>PRECIFICAÇÃO!B43</f>
        <v xml:space="preserve">BIO - MASK CARBOXY </v>
      </c>
      <c r="C44" s="130">
        <f>PRECIFICAÇÃO!H43</f>
        <v>0</v>
      </c>
      <c r="D44" s="126">
        <v>1</v>
      </c>
      <c r="E44" s="189" t="str">
        <f>PRECIFICAÇÃO!J43</f>
        <v/>
      </c>
      <c r="F44" s="128">
        <f t="shared" si="0"/>
        <v>0</v>
      </c>
      <c r="G44" s="128">
        <f t="shared" si="1"/>
        <v>0</v>
      </c>
      <c r="H44" s="128">
        <f t="shared" si="2"/>
        <v>0</v>
      </c>
      <c r="I44" s="128">
        <f t="shared" si="3"/>
        <v>0</v>
      </c>
    </row>
    <row r="45" spans="2:9" x14ac:dyDescent="0.25">
      <c r="B45" s="127" t="str">
        <f>PRECIFICAÇÃO!B44</f>
        <v>ELETROLIPÓLISE</v>
      </c>
      <c r="C45" s="130">
        <f>PRECIFICAÇÃO!H44</f>
        <v>0</v>
      </c>
      <c r="D45" s="126">
        <v>1</v>
      </c>
      <c r="E45" s="189" t="str">
        <f>PRECIFICAÇÃO!J44</f>
        <v/>
      </c>
      <c r="F45" s="128">
        <f t="shared" si="0"/>
        <v>0</v>
      </c>
      <c r="G45" s="128">
        <f t="shared" si="1"/>
        <v>0</v>
      </c>
      <c r="H45" s="128">
        <f t="shared" si="2"/>
        <v>0</v>
      </c>
      <c r="I45" s="128">
        <f t="shared" si="3"/>
        <v>0</v>
      </c>
    </row>
    <row r="46" spans="2:9" x14ac:dyDescent="0.25">
      <c r="B46" s="127" t="str">
        <f>PRECIFICAÇÃO!B45</f>
        <v xml:space="preserve">MAGIC TOUCH </v>
      </c>
      <c r="C46" s="130">
        <f>PRECIFICAÇÃO!H45</f>
        <v>0</v>
      </c>
      <c r="D46" s="126">
        <v>1</v>
      </c>
      <c r="E46" s="189" t="str">
        <f>PRECIFICAÇÃO!J45</f>
        <v/>
      </c>
      <c r="F46" s="128">
        <f t="shared" si="0"/>
        <v>0</v>
      </c>
      <c r="G46" s="128">
        <f t="shared" si="1"/>
        <v>0</v>
      </c>
      <c r="H46" s="128">
        <f t="shared" si="2"/>
        <v>0</v>
      </c>
      <c r="I46" s="128">
        <f t="shared" si="3"/>
        <v>0</v>
      </c>
    </row>
    <row r="47" spans="2:9" x14ac:dyDescent="0.25">
      <c r="B47" s="127" t="str">
        <f>PRECIFICAÇÃO!B46</f>
        <v xml:space="preserve">REVITALIZAÇÃO FACIAL </v>
      </c>
      <c r="C47" s="130">
        <f>PRECIFICAÇÃO!H46</f>
        <v>0</v>
      </c>
      <c r="D47" s="126">
        <v>1</v>
      </c>
      <c r="E47" s="189" t="str">
        <f>PRECIFICAÇÃO!J46</f>
        <v/>
      </c>
      <c r="F47" s="128">
        <f t="shared" si="0"/>
        <v>0</v>
      </c>
      <c r="G47" s="128">
        <f t="shared" si="1"/>
        <v>0</v>
      </c>
      <c r="H47" s="128">
        <f t="shared" si="2"/>
        <v>0</v>
      </c>
      <c r="I47" s="128">
        <f t="shared" si="3"/>
        <v>0</v>
      </c>
    </row>
    <row r="48" spans="2:9" x14ac:dyDescent="0.25">
      <c r="B48" s="127" t="str">
        <f>PRECIFICAÇÃO!B47</f>
        <v>-</v>
      </c>
      <c r="C48" s="130">
        <f>PRECIFICAÇÃO!H47</f>
        <v>0</v>
      </c>
      <c r="D48" s="126">
        <v>1</v>
      </c>
      <c r="E48" s="189" t="str">
        <f>PRECIFICAÇÃO!J47</f>
        <v/>
      </c>
      <c r="F48" s="128">
        <f t="shared" si="0"/>
        <v>0</v>
      </c>
      <c r="G48" s="128">
        <f t="shared" si="1"/>
        <v>0</v>
      </c>
      <c r="H48" s="128">
        <f t="shared" si="2"/>
        <v>0</v>
      </c>
      <c r="I48" s="128">
        <f t="shared" si="3"/>
        <v>0</v>
      </c>
    </row>
    <row r="49" spans="2:9" x14ac:dyDescent="0.25">
      <c r="B49" s="127" t="str">
        <f>PRECIFICAÇÃO!B48</f>
        <v>-</v>
      </c>
      <c r="C49" s="130">
        <f>PRECIFICAÇÃO!H48</f>
        <v>0</v>
      </c>
      <c r="D49" s="126">
        <v>1</v>
      </c>
      <c r="E49" s="189" t="str">
        <f>PRECIFICAÇÃO!J48</f>
        <v/>
      </c>
      <c r="F49" s="128">
        <f t="shared" si="0"/>
        <v>0</v>
      </c>
      <c r="G49" s="128">
        <f t="shared" si="1"/>
        <v>0</v>
      </c>
      <c r="H49" s="128">
        <f t="shared" si="2"/>
        <v>0</v>
      </c>
      <c r="I49" s="128">
        <f t="shared" si="3"/>
        <v>0</v>
      </c>
    </row>
    <row r="50" spans="2:9" x14ac:dyDescent="0.25">
      <c r="B50" s="127" t="str">
        <f>PRECIFICAÇÃO!B49</f>
        <v>-</v>
      </c>
      <c r="C50" s="130">
        <f>PRECIFICAÇÃO!H49</f>
        <v>0</v>
      </c>
      <c r="D50" s="126">
        <v>1</v>
      </c>
      <c r="E50" s="189" t="str">
        <f>PRECIFICAÇÃO!J49</f>
        <v/>
      </c>
      <c r="F50" s="128">
        <f t="shared" si="0"/>
        <v>0</v>
      </c>
      <c r="G50" s="128">
        <f t="shared" si="1"/>
        <v>0</v>
      </c>
      <c r="H50" s="128">
        <f t="shared" si="2"/>
        <v>0</v>
      </c>
      <c r="I50" s="128">
        <f t="shared" si="3"/>
        <v>0</v>
      </c>
    </row>
    <row r="51" spans="2:9" x14ac:dyDescent="0.25">
      <c r="B51" s="127" t="str">
        <f>PRECIFICAÇÃO!B50</f>
        <v>-</v>
      </c>
      <c r="C51" s="130">
        <f>PRECIFICAÇÃO!H50</f>
        <v>0</v>
      </c>
      <c r="D51" s="126">
        <v>1</v>
      </c>
      <c r="E51" s="189" t="str">
        <f>PRECIFICAÇÃO!J50</f>
        <v/>
      </c>
      <c r="F51" s="128">
        <f t="shared" si="0"/>
        <v>0</v>
      </c>
      <c r="G51" s="128">
        <f t="shared" si="1"/>
        <v>0</v>
      </c>
      <c r="H51" s="128">
        <f t="shared" si="2"/>
        <v>0</v>
      </c>
      <c r="I51" s="128">
        <f t="shared" si="3"/>
        <v>0</v>
      </c>
    </row>
    <row r="52" spans="2:9" x14ac:dyDescent="0.25">
      <c r="B52" s="127" t="str">
        <f>PRECIFICAÇÃO!B51</f>
        <v>-</v>
      </c>
      <c r="C52" s="130">
        <f>PRECIFICAÇÃO!H51</f>
        <v>0</v>
      </c>
      <c r="D52" s="126">
        <v>1</v>
      </c>
      <c r="E52" s="189" t="str">
        <f>PRECIFICAÇÃO!J51</f>
        <v/>
      </c>
      <c r="F52" s="128">
        <f t="shared" si="0"/>
        <v>0</v>
      </c>
      <c r="G52" s="128">
        <f t="shared" si="1"/>
        <v>0</v>
      </c>
      <c r="H52" s="128">
        <f t="shared" si="2"/>
        <v>0</v>
      </c>
      <c r="I52" s="128">
        <f t="shared" si="3"/>
        <v>0</v>
      </c>
    </row>
    <row r="53" spans="2:9" x14ac:dyDescent="0.25">
      <c r="B53" s="127" t="str">
        <f>PRECIFICAÇÃO!B52</f>
        <v>-</v>
      </c>
      <c r="C53" s="130">
        <f>PRECIFICAÇÃO!H52</f>
        <v>0</v>
      </c>
      <c r="D53" s="126">
        <v>1</v>
      </c>
      <c r="E53" s="189" t="str">
        <f>PRECIFICAÇÃO!J52</f>
        <v/>
      </c>
      <c r="F53" s="128">
        <f t="shared" si="0"/>
        <v>0</v>
      </c>
      <c r="G53" s="128">
        <f t="shared" si="1"/>
        <v>0</v>
      </c>
      <c r="H53" s="128">
        <f t="shared" si="2"/>
        <v>0</v>
      </c>
      <c r="I53" s="128">
        <f t="shared" si="3"/>
        <v>0</v>
      </c>
    </row>
    <row r="54" spans="2:9" x14ac:dyDescent="0.25">
      <c r="B54" s="127" t="str">
        <f>PRECIFICAÇÃO!B53</f>
        <v>-</v>
      </c>
      <c r="C54" s="130">
        <f>PRECIFICAÇÃO!H53</f>
        <v>0</v>
      </c>
      <c r="D54" s="126">
        <v>1</v>
      </c>
      <c r="E54" s="189" t="str">
        <f>PRECIFICAÇÃO!J53</f>
        <v/>
      </c>
      <c r="F54" s="128">
        <f t="shared" si="0"/>
        <v>0</v>
      </c>
      <c r="G54" s="128">
        <f t="shared" si="1"/>
        <v>0</v>
      </c>
      <c r="H54" s="128">
        <f t="shared" si="2"/>
        <v>0</v>
      </c>
      <c r="I54" s="128">
        <f t="shared" si="3"/>
        <v>0</v>
      </c>
    </row>
    <row r="55" spans="2:9" x14ac:dyDescent="0.25">
      <c r="B55" s="127" t="str">
        <f>PRECIFICAÇÃO!B54</f>
        <v>-</v>
      </c>
      <c r="C55" s="130">
        <f>PRECIFICAÇÃO!H54</f>
        <v>0</v>
      </c>
      <c r="D55" s="126">
        <v>1</v>
      </c>
      <c r="E55" s="189" t="str">
        <f>PRECIFICAÇÃO!J54</f>
        <v/>
      </c>
      <c r="F55" s="128">
        <f t="shared" si="0"/>
        <v>0</v>
      </c>
      <c r="G55" s="128">
        <f t="shared" si="1"/>
        <v>0</v>
      </c>
      <c r="H55" s="128">
        <f t="shared" si="2"/>
        <v>0</v>
      </c>
      <c r="I55" s="128">
        <f t="shared" si="3"/>
        <v>0</v>
      </c>
    </row>
    <row r="56" spans="2:9" x14ac:dyDescent="0.25">
      <c r="B56" s="127" t="str">
        <f>PRECIFICAÇÃO!B55</f>
        <v>-</v>
      </c>
      <c r="C56" s="130">
        <f>PRECIFICAÇÃO!H55</f>
        <v>0</v>
      </c>
      <c r="D56" s="126">
        <v>1</v>
      </c>
      <c r="E56" s="189" t="str">
        <f>PRECIFICAÇÃO!J55</f>
        <v/>
      </c>
      <c r="F56" s="128">
        <f t="shared" si="0"/>
        <v>0</v>
      </c>
      <c r="G56" s="128">
        <f t="shared" si="1"/>
        <v>0</v>
      </c>
      <c r="H56" s="128">
        <f t="shared" si="2"/>
        <v>0</v>
      </c>
      <c r="I56" s="128">
        <f t="shared" si="3"/>
        <v>0</v>
      </c>
    </row>
    <row r="57" spans="2:9" x14ac:dyDescent="0.25">
      <c r="B57" s="127" t="str">
        <f>PRECIFICAÇÃO!B56</f>
        <v>-</v>
      </c>
      <c r="C57" s="130">
        <f>PRECIFICAÇÃO!H56</f>
        <v>0</v>
      </c>
      <c r="D57" s="126">
        <v>1</v>
      </c>
      <c r="E57" s="189" t="str">
        <f>PRECIFICAÇÃO!J56</f>
        <v/>
      </c>
      <c r="F57" s="128">
        <f t="shared" si="0"/>
        <v>0</v>
      </c>
      <c r="G57" s="128">
        <f t="shared" si="1"/>
        <v>0</v>
      </c>
      <c r="H57" s="128">
        <f t="shared" si="2"/>
        <v>0</v>
      </c>
      <c r="I57" s="128">
        <f t="shared" si="3"/>
        <v>0</v>
      </c>
    </row>
    <row r="58" spans="2:9" x14ac:dyDescent="0.25">
      <c r="B58" s="127" t="str">
        <f>PRECIFICAÇÃO!B57</f>
        <v>-</v>
      </c>
      <c r="C58" s="130">
        <f>PRECIFICAÇÃO!H57</f>
        <v>0</v>
      </c>
      <c r="D58" s="126">
        <v>1</v>
      </c>
      <c r="E58" s="189" t="str">
        <f>PRECIFICAÇÃO!J57</f>
        <v/>
      </c>
      <c r="F58" s="128">
        <f t="shared" si="0"/>
        <v>0</v>
      </c>
      <c r="G58" s="128">
        <f t="shared" si="1"/>
        <v>0</v>
      </c>
      <c r="H58" s="128">
        <f t="shared" si="2"/>
        <v>0</v>
      </c>
      <c r="I58" s="128">
        <f t="shared" si="3"/>
        <v>0</v>
      </c>
    </row>
    <row r="59" spans="2:9" x14ac:dyDescent="0.25">
      <c r="B59" s="127" t="str">
        <f>PRECIFICAÇÃO!B58</f>
        <v>-</v>
      </c>
      <c r="C59" s="130">
        <f>PRECIFICAÇÃO!H58</f>
        <v>0</v>
      </c>
      <c r="D59" s="126">
        <v>1</v>
      </c>
      <c r="E59" s="189" t="str">
        <f>PRECIFICAÇÃO!J58</f>
        <v/>
      </c>
      <c r="F59" s="128">
        <f t="shared" si="0"/>
        <v>0</v>
      </c>
      <c r="G59" s="128">
        <f t="shared" si="1"/>
        <v>0</v>
      </c>
      <c r="H59" s="128">
        <f t="shared" si="2"/>
        <v>0</v>
      </c>
      <c r="I59" s="128">
        <f t="shared" si="3"/>
        <v>0</v>
      </c>
    </row>
    <row r="60" spans="2:9" x14ac:dyDescent="0.25">
      <c r="B60" s="127" t="str">
        <f>PRECIFICAÇÃO!B59</f>
        <v>-</v>
      </c>
      <c r="C60" s="130">
        <f>PRECIFICAÇÃO!H59</f>
        <v>0</v>
      </c>
      <c r="D60" s="126">
        <v>1</v>
      </c>
      <c r="E60" s="189" t="str">
        <f>PRECIFICAÇÃO!J59</f>
        <v/>
      </c>
      <c r="F60" s="128">
        <f t="shared" si="0"/>
        <v>0</v>
      </c>
      <c r="G60" s="128">
        <f t="shared" si="1"/>
        <v>0</v>
      </c>
      <c r="H60" s="128">
        <f t="shared" si="2"/>
        <v>0</v>
      </c>
      <c r="I60" s="128">
        <f t="shared" si="3"/>
        <v>0</v>
      </c>
    </row>
    <row r="61" spans="2:9" x14ac:dyDescent="0.25">
      <c r="B61" s="127" t="str">
        <f>PRECIFICAÇÃO!B60</f>
        <v>-</v>
      </c>
      <c r="C61" s="130">
        <f>PRECIFICAÇÃO!H60</f>
        <v>0</v>
      </c>
      <c r="D61" s="126">
        <v>1</v>
      </c>
      <c r="E61" s="189" t="str">
        <f>PRECIFICAÇÃO!J60</f>
        <v/>
      </c>
      <c r="F61" s="128">
        <f t="shared" si="0"/>
        <v>0</v>
      </c>
      <c r="G61" s="128">
        <f t="shared" si="1"/>
        <v>0</v>
      </c>
      <c r="H61" s="128">
        <f t="shared" si="2"/>
        <v>0</v>
      </c>
      <c r="I61" s="128">
        <f t="shared" si="3"/>
        <v>0</v>
      </c>
    </row>
    <row r="62" spans="2:9" x14ac:dyDescent="0.25">
      <c r="B62" s="127" t="str">
        <f>PRECIFICAÇÃO!B61</f>
        <v>-</v>
      </c>
      <c r="C62" s="130">
        <f>PRECIFICAÇÃO!H61</f>
        <v>0</v>
      </c>
      <c r="D62" s="126">
        <v>1</v>
      </c>
      <c r="E62" s="189" t="str">
        <f>PRECIFICAÇÃO!J61</f>
        <v/>
      </c>
      <c r="F62" s="128">
        <f t="shared" si="0"/>
        <v>0</v>
      </c>
      <c r="G62" s="128">
        <f t="shared" si="1"/>
        <v>0</v>
      </c>
      <c r="H62" s="128">
        <f t="shared" si="2"/>
        <v>0</v>
      </c>
      <c r="I62" s="128">
        <f t="shared" si="3"/>
        <v>0</v>
      </c>
    </row>
    <row r="63" spans="2:9" x14ac:dyDescent="0.25">
      <c r="B63" s="127" t="str">
        <f>PRECIFICAÇÃO!B62</f>
        <v>-</v>
      </c>
      <c r="C63" s="130">
        <f>PRECIFICAÇÃO!H62</f>
        <v>0</v>
      </c>
      <c r="D63" s="126">
        <v>1</v>
      </c>
      <c r="E63" s="189" t="str">
        <f>PRECIFICAÇÃO!J62</f>
        <v/>
      </c>
      <c r="F63" s="128">
        <f t="shared" si="0"/>
        <v>0</v>
      </c>
      <c r="G63" s="128">
        <f t="shared" si="1"/>
        <v>0</v>
      </c>
      <c r="H63" s="128">
        <f t="shared" si="2"/>
        <v>0</v>
      </c>
      <c r="I63" s="128">
        <f t="shared" si="3"/>
        <v>0</v>
      </c>
    </row>
    <row r="64" spans="2:9" x14ac:dyDescent="0.25">
      <c r="B64" s="127" t="str">
        <f>PRECIFICAÇÃO!B63</f>
        <v>-</v>
      </c>
      <c r="C64" s="130">
        <f>PRECIFICAÇÃO!H63</f>
        <v>0</v>
      </c>
      <c r="D64" s="126">
        <v>1</v>
      </c>
      <c r="E64" s="189" t="str">
        <f>PRECIFICAÇÃO!J63</f>
        <v/>
      </c>
      <c r="F64" s="128">
        <f t="shared" si="0"/>
        <v>0</v>
      </c>
      <c r="G64" s="128">
        <f t="shared" si="1"/>
        <v>0</v>
      </c>
      <c r="H64" s="128">
        <f t="shared" si="2"/>
        <v>0</v>
      </c>
      <c r="I64" s="128">
        <f t="shared" si="3"/>
        <v>0</v>
      </c>
    </row>
    <row r="65" spans="2:9" x14ac:dyDescent="0.25">
      <c r="B65" s="127" t="str">
        <f>PRECIFICAÇÃO!B64</f>
        <v>-</v>
      </c>
      <c r="C65" s="130">
        <f>PRECIFICAÇÃO!H64</f>
        <v>0</v>
      </c>
      <c r="D65" s="126">
        <v>1</v>
      </c>
      <c r="E65" s="189" t="str">
        <f>PRECIFICAÇÃO!J64</f>
        <v/>
      </c>
      <c r="F65" s="128">
        <f t="shared" si="0"/>
        <v>0</v>
      </c>
      <c r="G65" s="128">
        <f t="shared" si="1"/>
        <v>0</v>
      </c>
      <c r="H65" s="128">
        <f t="shared" si="2"/>
        <v>0</v>
      </c>
      <c r="I65" s="128">
        <f t="shared" si="3"/>
        <v>0</v>
      </c>
    </row>
    <row r="66" spans="2:9" x14ac:dyDescent="0.25">
      <c r="B66" s="127" t="str">
        <f>PRECIFICAÇÃO!B65</f>
        <v>-</v>
      </c>
      <c r="C66" s="130">
        <f>PRECIFICAÇÃO!H65</f>
        <v>0</v>
      </c>
      <c r="D66" s="126">
        <v>1</v>
      </c>
      <c r="E66" s="189" t="str">
        <f>PRECIFICAÇÃO!J65</f>
        <v/>
      </c>
      <c r="F66" s="128">
        <f t="shared" si="0"/>
        <v>0</v>
      </c>
      <c r="G66" s="128">
        <f t="shared" si="1"/>
        <v>0</v>
      </c>
      <c r="H66" s="128">
        <f t="shared" si="2"/>
        <v>0</v>
      </c>
      <c r="I66" s="128">
        <f t="shared" si="3"/>
        <v>0</v>
      </c>
    </row>
    <row r="67" spans="2:9" x14ac:dyDescent="0.25">
      <c r="B67" s="127" t="str">
        <f>PRECIFICAÇÃO!B66</f>
        <v>-</v>
      </c>
      <c r="C67" s="130">
        <f>PRECIFICAÇÃO!H66</f>
        <v>0</v>
      </c>
      <c r="D67" s="126">
        <v>1</v>
      </c>
      <c r="E67" s="189" t="str">
        <f>PRECIFICAÇÃO!J66</f>
        <v/>
      </c>
      <c r="F67" s="128">
        <f t="shared" si="0"/>
        <v>0</v>
      </c>
      <c r="G67" s="128">
        <f t="shared" si="1"/>
        <v>0</v>
      </c>
      <c r="H67" s="128">
        <f t="shared" si="2"/>
        <v>0</v>
      </c>
      <c r="I67" s="128">
        <f t="shared" si="3"/>
        <v>0</v>
      </c>
    </row>
    <row r="68" spans="2:9" x14ac:dyDescent="0.25">
      <c r="B68" s="127" t="str">
        <f>PRECIFICAÇÃO!B67</f>
        <v>-</v>
      </c>
      <c r="C68" s="130">
        <f>PRECIFICAÇÃO!H67</f>
        <v>0</v>
      </c>
      <c r="D68" s="126">
        <v>1</v>
      </c>
      <c r="E68" s="189" t="str">
        <f>PRECIFICAÇÃO!J67</f>
        <v/>
      </c>
      <c r="F68" s="128">
        <f t="shared" si="0"/>
        <v>0</v>
      </c>
      <c r="G68" s="128">
        <f t="shared" si="1"/>
        <v>0</v>
      </c>
      <c r="H68" s="128">
        <f t="shared" si="2"/>
        <v>0</v>
      </c>
      <c r="I68" s="128">
        <f t="shared" si="3"/>
        <v>0</v>
      </c>
    </row>
    <row r="69" spans="2:9" x14ac:dyDescent="0.25">
      <c r="B69" s="127" t="str">
        <f>PRECIFICAÇÃO!B68</f>
        <v>-</v>
      </c>
      <c r="C69" s="130">
        <f>PRECIFICAÇÃO!H68</f>
        <v>0</v>
      </c>
      <c r="D69" s="126">
        <v>1</v>
      </c>
      <c r="E69" s="189" t="str">
        <f>PRECIFICAÇÃO!J68</f>
        <v/>
      </c>
      <c r="F69" s="128">
        <f t="shared" si="0"/>
        <v>0</v>
      </c>
      <c r="G69" s="128">
        <f t="shared" si="1"/>
        <v>0</v>
      </c>
      <c r="H69" s="128">
        <f t="shared" si="2"/>
        <v>0</v>
      </c>
      <c r="I69" s="128">
        <f t="shared" si="3"/>
        <v>0</v>
      </c>
    </row>
    <row r="70" spans="2:9" x14ac:dyDescent="0.25">
      <c r="B70" s="127" t="str">
        <f>PRECIFICAÇÃO!B69</f>
        <v>-</v>
      </c>
      <c r="C70" s="130">
        <f>PRECIFICAÇÃO!H69</f>
        <v>0</v>
      </c>
      <c r="D70" s="126">
        <v>1</v>
      </c>
      <c r="E70" s="189" t="str">
        <f>PRECIFICAÇÃO!J69</f>
        <v/>
      </c>
      <c r="F70" s="128">
        <f t="shared" ref="F70:F71" si="4">C70*D70</f>
        <v>0</v>
      </c>
      <c r="G70" s="128">
        <f t="shared" ref="G70:G71" si="5">ROUNDUP((F70*$G$3),0)</f>
        <v>0</v>
      </c>
      <c r="H70" s="128">
        <f t="shared" ref="H70:H71" si="6">ROUNDUP((F70*$H$3),0)</f>
        <v>0</v>
      </c>
      <c r="I70" s="128">
        <f t="shared" ref="I70:I71" si="7">ROUNDUP((F70*$I$3),0)</f>
        <v>0</v>
      </c>
    </row>
    <row r="71" spans="2:9" x14ac:dyDescent="0.25">
      <c r="B71" s="127" t="str">
        <f>PRECIFICAÇÃO!B70</f>
        <v>-</v>
      </c>
      <c r="C71" s="130">
        <f>PRECIFICAÇÃO!H70</f>
        <v>0</v>
      </c>
      <c r="D71" s="126">
        <v>1</v>
      </c>
      <c r="E71" s="189" t="str">
        <f>PRECIFICAÇÃO!J70</f>
        <v/>
      </c>
      <c r="F71" s="128">
        <f t="shared" si="4"/>
        <v>0</v>
      </c>
      <c r="G71" s="128">
        <f t="shared" si="5"/>
        <v>0</v>
      </c>
      <c r="H71" s="128">
        <f t="shared" si="6"/>
        <v>0</v>
      </c>
      <c r="I71" s="128">
        <f t="shared" si="7"/>
        <v>0</v>
      </c>
    </row>
  </sheetData>
  <mergeCells count="1">
    <mergeCell ref="B1:I2"/>
  </mergeCells>
  <conditionalFormatting sqref="E5:E71">
    <cfRule type="cellIs" dxfId="0" priority="1" operator="lessThan">
      <formula>0.7</formula>
    </cfRule>
  </conditionalFormatting>
  <pageMargins left="0.511811024" right="0.511811024" top="0.78740157499999996" bottom="0.78740157499999996" header="0.31496062000000002" footer="0.31496062000000002"/>
  <pageSetup paperSize="9" scale="72" fitToHeight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7">
    <tabColor theme="3"/>
  </sheetPr>
  <dimension ref="B1:K352"/>
  <sheetViews>
    <sheetView showGridLines="0" zoomScaleNormal="100" zoomScalePageLayoutView="115" workbookViewId="0">
      <pane ySplit="7" topLeftCell="A39" activePane="bottomLeft" state="frozen"/>
      <selection activeCell="B9" sqref="B9:D9"/>
      <selection pane="bottomLeft" activeCell="E56" sqref="E56"/>
    </sheetView>
  </sheetViews>
  <sheetFormatPr defaultColWidth="8.85546875" defaultRowHeight="15" x14ac:dyDescent="0.25"/>
  <cols>
    <col min="2" max="2" width="65.7109375" bestFit="1" customWidth="1"/>
    <col min="3" max="3" width="30.5703125" bestFit="1" customWidth="1"/>
    <col min="4" max="4" width="23.7109375" bestFit="1" customWidth="1"/>
    <col min="5" max="5" width="24.140625" bestFit="1" customWidth="1"/>
  </cols>
  <sheetData>
    <row r="1" spans="2:11" ht="9.75" customHeight="1" x14ac:dyDescent="0.25">
      <c r="B1" s="317" t="s">
        <v>92</v>
      </c>
      <c r="C1" s="317"/>
      <c r="D1" s="317"/>
      <c r="E1" s="317"/>
      <c r="F1" s="4"/>
    </row>
    <row r="2" spans="2:11" ht="9.75" customHeight="1" x14ac:dyDescent="0.25">
      <c r="B2" s="317"/>
      <c r="C2" s="317"/>
      <c r="D2" s="317"/>
      <c r="E2" s="317"/>
      <c r="F2" s="4"/>
    </row>
    <row r="3" spans="2:11" ht="9.75" customHeight="1" x14ac:dyDescent="0.25">
      <c r="B3" s="317"/>
      <c r="C3" s="317"/>
      <c r="D3" s="317"/>
      <c r="E3" s="317"/>
      <c r="F3" s="4"/>
    </row>
    <row r="4" spans="2:11" ht="12.75" customHeight="1" x14ac:dyDescent="0.25">
      <c r="B4" s="342"/>
      <c r="C4" s="342"/>
      <c r="D4" s="342"/>
      <c r="E4" s="342"/>
    </row>
    <row r="5" spans="2:11" ht="21" x14ac:dyDescent="0.25">
      <c r="B5" s="340" t="s">
        <v>0</v>
      </c>
      <c r="C5" s="341"/>
      <c r="D5" s="208" t="s">
        <v>4</v>
      </c>
      <c r="E5" s="206">
        <f>E8+E84</f>
        <v>26312</v>
      </c>
    </row>
    <row r="6" spans="2:11" s="87" customFormat="1" ht="12" customHeight="1" x14ac:dyDescent="0.25">
      <c r="B6" s="90"/>
      <c r="C6" s="91"/>
      <c r="D6" s="92"/>
      <c r="E6" s="93"/>
    </row>
    <row r="7" spans="2:11" ht="18.75" x14ac:dyDescent="0.25">
      <c r="B7" s="207" t="s">
        <v>95</v>
      </c>
      <c r="C7" s="207" t="s">
        <v>93</v>
      </c>
      <c r="D7" s="207" t="s">
        <v>51</v>
      </c>
      <c r="E7" s="207" t="s">
        <v>94</v>
      </c>
      <c r="I7" s="2"/>
      <c r="J7" s="2"/>
      <c r="K7" s="2"/>
    </row>
    <row r="8" spans="2:11" ht="20.100000000000001" customHeight="1" x14ac:dyDescent="0.25">
      <c r="B8" s="343" t="s">
        <v>81</v>
      </c>
      <c r="C8" s="344"/>
      <c r="D8" s="344"/>
      <c r="E8" s="278">
        <f>SUM(E9:E83)</f>
        <v>24620</v>
      </c>
      <c r="I8" s="2"/>
      <c r="J8" s="7"/>
      <c r="K8" s="2"/>
    </row>
    <row r="9" spans="2:11" ht="15.75" x14ac:dyDescent="0.25">
      <c r="B9" s="88" t="str">
        <f>PRECIFICAÇÃO!B4</f>
        <v>LIMPEZA DE PELE</v>
      </c>
      <c r="C9" s="209">
        <v>8</v>
      </c>
      <c r="D9" s="71">
        <f>PRECIFICAÇÃO!H4</f>
        <v>120</v>
      </c>
      <c r="E9" s="211">
        <f t="shared" ref="E9:E25" si="0">IF(D9="","",C9*D9)</f>
        <v>960</v>
      </c>
    </row>
    <row r="10" spans="2:11" ht="15.75" x14ac:dyDescent="0.25">
      <c r="B10" s="88" t="str">
        <f>PRECIFICAÇÃO!B5</f>
        <v xml:space="preserve">CRIOLIPOLISE DE PLACAS </v>
      </c>
      <c r="C10" s="209">
        <v>6</v>
      </c>
      <c r="D10" s="71">
        <f>PRECIFICAÇÃO!H5</f>
        <v>80</v>
      </c>
      <c r="E10" s="211">
        <f t="shared" si="0"/>
        <v>480</v>
      </c>
    </row>
    <row r="11" spans="2:11" ht="15.75" x14ac:dyDescent="0.25">
      <c r="B11" s="88" t="str">
        <f>PRECIFICAÇÃO!B6</f>
        <v xml:space="preserve">DETOX INFRA- RED </v>
      </c>
      <c r="C11" s="209">
        <v>30</v>
      </c>
      <c r="D11" s="71">
        <f>PRECIFICAÇÃO!H6</f>
        <v>80</v>
      </c>
      <c r="E11" s="211">
        <f t="shared" si="0"/>
        <v>2400</v>
      </c>
    </row>
    <row r="12" spans="2:11" ht="15.75" x14ac:dyDescent="0.25">
      <c r="B12" s="88" t="str">
        <f>PRECIFICAÇÃO!B7</f>
        <v xml:space="preserve">POWER MODELADORA </v>
      </c>
      <c r="C12" s="209">
        <v>40</v>
      </c>
      <c r="D12" s="71">
        <f>PRECIFICAÇÃO!H7</f>
        <v>50</v>
      </c>
      <c r="E12" s="211">
        <f t="shared" si="0"/>
        <v>2000</v>
      </c>
    </row>
    <row r="13" spans="2:11" ht="15.75" x14ac:dyDescent="0.25">
      <c r="B13" s="88" t="str">
        <f>PRECIFICAÇÃO!B8</f>
        <v xml:space="preserve">MASSAGEM RELAXANTE </v>
      </c>
      <c r="C13" s="209">
        <v>4</v>
      </c>
      <c r="D13" s="71">
        <f>PRECIFICAÇÃO!H8</f>
        <v>100</v>
      </c>
      <c r="E13" s="211">
        <f t="shared" si="0"/>
        <v>400</v>
      </c>
    </row>
    <row r="14" spans="2:11" ht="15.75" x14ac:dyDescent="0.25">
      <c r="B14" s="88" t="str">
        <f>PRECIFICAÇÃO!B9</f>
        <v xml:space="preserve">DRENAGEM LINFÁTICA MANUAL </v>
      </c>
      <c r="C14" s="209">
        <v>3</v>
      </c>
      <c r="D14" s="71">
        <f>PRECIFICAÇÃO!H9</f>
        <v>100</v>
      </c>
      <c r="E14" s="211">
        <f t="shared" si="0"/>
        <v>300</v>
      </c>
    </row>
    <row r="15" spans="2:11" ht="15.75" x14ac:dyDescent="0.25">
      <c r="B15" s="88" t="str">
        <f>PRECIFICAÇÃO!B10</f>
        <v xml:space="preserve">ULTRAFOCCUS FACIAL </v>
      </c>
      <c r="C15" s="209">
        <v>4</v>
      </c>
      <c r="D15" s="71">
        <f>PRECIFICAÇÃO!H10</f>
        <v>100</v>
      </c>
      <c r="E15" s="211">
        <f t="shared" si="0"/>
        <v>400</v>
      </c>
    </row>
    <row r="16" spans="2:11" ht="15.75" x14ac:dyDescent="0.25">
      <c r="B16" s="88" t="str">
        <f>PRECIFICAÇÃO!B11</f>
        <v xml:space="preserve">ULTAFOCCUS CORPORAL </v>
      </c>
      <c r="C16" s="209">
        <v>30</v>
      </c>
      <c r="D16" s="71">
        <f>PRECIFICAÇÃO!H11</f>
        <v>100</v>
      </c>
      <c r="E16" s="211">
        <f t="shared" si="0"/>
        <v>3000</v>
      </c>
    </row>
    <row r="17" spans="2:5" ht="15.75" x14ac:dyDescent="0.25">
      <c r="B17" s="88" t="str">
        <f>PRECIFICAÇÃO!B12</f>
        <v xml:space="preserve">RADIOFREQUENCIA FACIAL </v>
      </c>
      <c r="C17" s="209">
        <v>10</v>
      </c>
      <c r="D17" s="71">
        <f>PRECIFICAÇÃO!H12</f>
        <v>50</v>
      </c>
      <c r="E17" s="211">
        <f t="shared" si="0"/>
        <v>500</v>
      </c>
    </row>
    <row r="18" spans="2:5" ht="15.75" x14ac:dyDescent="0.25">
      <c r="B18" s="88" t="str">
        <f>PRECIFICAÇÃO!B13</f>
        <v xml:space="preserve">RADIOFREQUENCIA CORPORAL </v>
      </c>
      <c r="C18" s="209">
        <v>2</v>
      </c>
      <c r="D18" s="71">
        <f>PRECIFICAÇÃO!H13</f>
        <v>120</v>
      </c>
      <c r="E18" s="211">
        <f t="shared" si="0"/>
        <v>240</v>
      </c>
    </row>
    <row r="19" spans="2:5" ht="15.75" x14ac:dyDescent="0.25">
      <c r="B19" s="88" t="str">
        <f>PRECIFICAÇÃO!B14</f>
        <v xml:space="preserve">ENZIMAS EMAGRECIMENTO </v>
      </c>
      <c r="C19" s="209">
        <v>4</v>
      </c>
      <c r="D19" s="71">
        <f>PRECIFICAÇÃO!H14</f>
        <v>230</v>
      </c>
      <c r="E19" s="211">
        <f t="shared" si="0"/>
        <v>920</v>
      </c>
    </row>
    <row r="20" spans="2:5" ht="15.75" x14ac:dyDescent="0.25">
      <c r="B20" s="88" t="str">
        <f>PRECIFICAÇÃO!B15</f>
        <v>ENZIMAS CAPILAR MASC.</v>
      </c>
      <c r="C20" s="209">
        <v>0</v>
      </c>
      <c r="D20" s="71">
        <f>PRECIFICAÇÃO!H15</f>
        <v>80</v>
      </c>
      <c r="E20" s="211">
        <f t="shared" si="0"/>
        <v>0</v>
      </c>
    </row>
    <row r="21" spans="2:5" ht="15.75" x14ac:dyDescent="0.25">
      <c r="B21" s="88" t="str">
        <f>PRECIFICAÇÃO!B16</f>
        <v xml:space="preserve">ENZIMAS TRATAMENTO DE PAPADA </v>
      </c>
      <c r="C21" s="209">
        <v>3</v>
      </c>
      <c r="D21" s="71">
        <f>PRECIFICAÇÃO!H16</f>
        <v>80</v>
      </c>
      <c r="E21" s="211">
        <f t="shared" si="0"/>
        <v>240</v>
      </c>
    </row>
    <row r="22" spans="2:5" ht="15.75" x14ac:dyDescent="0.25">
      <c r="B22" s="88" t="str">
        <f>PRECIFICAÇÃO!B17</f>
        <v>ENZIMA CAPILAR FEM.</v>
      </c>
      <c r="C22" s="209">
        <v>40</v>
      </c>
      <c r="D22" s="71">
        <f>PRECIFICAÇÃO!H17</f>
        <v>130</v>
      </c>
      <c r="E22" s="211">
        <f t="shared" si="0"/>
        <v>5200</v>
      </c>
    </row>
    <row r="23" spans="2:5" ht="15.75" x14ac:dyDescent="0.25">
      <c r="B23" s="88" t="str">
        <f>PRECIFICAÇÃO!B18</f>
        <v>ENZIMA GL</v>
      </c>
      <c r="C23" s="209">
        <v>30</v>
      </c>
      <c r="D23" s="71">
        <f>PRECIFICAÇÃO!H18</f>
        <v>70</v>
      </c>
      <c r="E23" s="211">
        <f t="shared" si="0"/>
        <v>2100</v>
      </c>
    </row>
    <row r="24" spans="2:5" ht="15.75" x14ac:dyDescent="0.25">
      <c r="B24" s="88" t="str">
        <f>PRECIFICAÇÃO!B19</f>
        <v>REJUVENESCIMENTO INTIMO</v>
      </c>
      <c r="C24" s="209">
        <v>15</v>
      </c>
      <c r="D24" s="71">
        <f>PRECIFICAÇÃO!H19</f>
        <v>40</v>
      </c>
      <c r="E24" s="211">
        <f t="shared" si="0"/>
        <v>600</v>
      </c>
    </row>
    <row r="25" spans="2:5" ht="15.75" x14ac:dyDescent="0.25">
      <c r="B25" s="88" t="str">
        <f>PRECIFICAÇÃO!B20</f>
        <v>STRIORT</v>
      </c>
      <c r="C25" s="209">
        <v>6</v>
      </c>
      <c r="D25" s="71">
        <f>PRECIFICAÇÃO!H20</f>
        <v>80</v>
      </c>
      <c r="E25" s="211">
        <f t="shared" si="0"/>
        <v>480</v>
      </c>
    </row>
    <row r="26" spans="2:5" ht="15.75" x14ac:dyDescent="0.25">
      <c r="B26" s="88" t="str">
        <f>PRECIFICAÇÃO!B21</f>
        <v>CAVICELL</v>
      </c>
      <c r="C26" s="209">
        <v>2</v>
      </c>
      <c r="D26" s="71">
        <f>PRECIFICAÇÃO!H21</f>
        <v>100</v>
      </c>
      <c r="E26" s="211">
        <f t="shared" ref="E26:E57" si="1">IF(D26="","",C26*D26)</f>
        <v>200</v>
      </c>
    </row>
    <row r="27" spans="2:5" ht="15.75" x14ac:dyDescent="0.25">
      <c r="B27" s="88" t="str">
        <f>PRECIFICAÇÃO!B22</f>
        <v>ELETROCAUTERIO</v>
      </c>
      <c r="C27" s="209">
        <v>2</v>
      </c>
      <c r="D27" s="71">
        <f>PRECIFICAÇÃO!H22</f>
        <v>150</v>
      </c>
      <c r="E27" s="211">
        <f t="shared" si="1"/>
        <v>300</v>
      </c>
    </row>
    <row r="28" spans="2:5" ht="15.75" x14ac:dyDescent="0.25">
      <c r="B28" s="88" t="str">
        <f>PRECIFICAÇÃO!B23</f>
        <v xml:space="preserve">PEELING DE DIAMANTE </v>
      </c>
      <c r="C28" s="209">
        <v>2</v>
      </c>
      <c r="D28" s="71">
        <f>PRECIFICAÇÃO!H23</f>
        <v>150</v>
      </c>
      <c r="E28" s="211">
        <f t="shared" si="1"/>
        <v>300</v>
      </c>
    </row>
    <row r="29" spans="2:5" ht="15.75" x14ac:dyDescent="0.25">
      <c r="B29" s="88" t="str">
        <f>PRECIFICAÇÃO!B24</f>
        <v xml:space="preserve">CRIOFREQUENCIA FACIAL </v>
      </c>
      <c r="C29" s="209">
        <v>20</v>
      </c>
      <c r="D29" s="71">
        <f>PRECIFICAÇÃO!H24</f>
        <v>120</v>
      </c>
      <c r="E29" s="211">
        <f t="shared" si="1"/>
        <v>2400</v>
      </c>
    </row>
    <row r="30" spans="2:5" ht="15.75" x14ac:dyDescent="0.25">
      <c r="B30" s="88" t="str">
        <f>PRECIFICAÇÃO!B25</f>
        <v xml:space="preserve">CRIOFREQUENCIA CORPORAL </v>
      </c>
      <c r="C30" s="209">
        <v>10</v>
      </c>
      <c r="D30" s="71">
        <f>PRECIFICAÇÃO!H25</f>
        <v>120</v>
      </c>
      <c r="E30" s="211">
        <f t="shared" si="1"/>
        <v>1200</v>
      </c>
    </row>
    <row r="31" spans="2:5" ht="15.75" x14ac:dyDescent="0.25">
      <c r="B31" s="88" t="str">
        <f>PRECIFICAÇÃO!B26</f>
        <v xml:space="preserve">TERAPIA COMBINADA </v>
      </c>
      <c r="C31" s="209">
        <v>0</v>
      </c>
      <c r="D31" s="71">
        <f>PRECIFICAÇÃO!H26</f>
        <v>0</v>
      </c>
      <c r="E31" s="211">
        <f t="shared" si="1"/>
        <v>0</v>
      </c>
    </row>
    <row r="32" spans="2:5" ht="15.75" x14ac:dyDescent="0.25">
      <c r="B32" s="88" t="str">
        <f>PRECIFICAÇÃO!B27</f>
        <v xml:space="preserve">CARBOXITERAPIA </v>
      </c>
      <c r="C32" s="277"/>
      <c r="D32" s="71">
        <f>PRECIFICAÇÃO!H27</f>
        <v>0</v>
      </c>
      <c r="E32" s="211">
        <f t="shared" si="1"/>
        <v>0</v>
      </c>
    </row>
    <row r="33" spans="2:5" ht="15.75" x14ac:dyDescent="0.25">
      <c r="B33" s="88" t="str">
        <f>PRECIFICAÇÃO!B28</f>
        <v xml:space="preserve">MICROAGULHAMENTO ESTRIAS </v>
      </c>
      <c r="C33" s="209">
        <v>0</v>
      </c>
      <c r="D33" s="71">
        <f>PRECIFICAÇÃO!H28</f>
        <v>0</v>
      </c>
      <c r="E33" s="211">
        <f t="shared" si="1"/>
        <v>0</v>
      </c>
    </row>
    <row r="34" spans="2:5" ht="15.75" x14ac:dyDescent="0.25">
      <c r="B34" s="88" t="str">
        <f>PRECIFICAÇÃO!B29</f>
        <v xml:space="preserve">MICROAGULHAMENTO DRUG DELIVERY </v>
      </c>
      <c r="C34" s="209">
        <v>0</v>
      </c>
      <c r="D34" s="71">
        <f>PRECIFICAÇÃO!H29</f>
        <v>0</v>
      </c>
      <c r="E34" s="211">
        <f t="shared" si="1"/>
        <v>0</v>
      </c>
    </row>
    <row r="35" spans="2:5" ht="15.75" x14ac:dyDescent="0.25">
      <c r="B35" s="88" t="str">
        <f>PRECIFICAÇÃO!B30</f>
        <v xml:space="preserve">MICROAGULAMENTO CICATRIZ DE ACNE </v>
      </c>
      <c r="C35" s="209">
        <v>0</v>
      </c>
      <c r="D35" s="71">
        <f>PRECIFICAÇÃO!H30</f>
        <v>0</v>
      </c>
      <c r="E35" s="211">
        <f t="shared" si="1"/>
        <v>0</v>
      </c>
    </row>
    <row r="36" spans="2:5" ht="15.75" x14ac:dyDescent="0.25">
      <c r="B36" s="88" t="str">
        <f>PRECIFICAÇÃO!B31</f>
        <v xml:space="preserve">MICROAGULHAMENTO REJUVENESCIMENTO </v>
      </c>
      <c r="C36" s="209">
        <v>0</v>
      </c>
      <c r="D36" s="71">
        <f>PRECIFICAÇÃO!H31</f>
        <v>0</v>
      </c>
      <c r="E36" s="211">
        <f t="shared" si="1"/>
        <v>0</v>
      </c>
    </row>
    <row r="37" spans="2:5" ht="15.75" x14ac:dyDescent="0.25">
      <c r="B37" s="88" t="str">
        <f>PRECIFICAÇÃO!B32</f>
        <v>DEPILAÇÃO A LASER - SOPRANO PLATINUM</v>
      </c>
      <c r="C37" s="209">
        <v>0</v>
      </c>
      <c r="D37" s="71">
        <f>PRECIFICAÇÃO!H32</f>
        <v>0</v>
      </c>
      <c r="E37" s="211">
        <f t="shared" si="1"/>
        <v>0</v>
      </c>
    </row>
    <row r="38" spans="2:5" ht="15.75" x14ac:dyDescent="0.25">
      <c r="B38" s="88" t="str">
        <f>PRECIFICAÇÃO!B33</f>
        <v xml:space="preserve">CORRENTE RUSSA </v>
      </c>
      <c r="C38" s="209">
        <v>0</v>
      </c>
      <c r="D38" s="71">
        <f>PRECIFICAÇÃO!H33</f>
        <v>0</v>
      </c>
      <c r="E38" s="211">
        <f t="shared" si="1"/>
        <v>0</v>
      </c>
    </row>
    <row r="39" spans="2:5" ht="15.75" x14ac:dyDescent="0.25">
      <c r="B39" s="88" t="str">
        <f>PRECIFICAÇÃO!B34</f>
        <v xml:space="preserve">VULCAN ICE MAX PREMIUM ESSENCE </v>
      </c>
      <c r="C39" s="209">
        <v>0</v>
      </c>
      <c r="D39" s="71">
        <f>PRECIFICAÇÃO!H34</f>
        <v>0</v>
      </c>
      <c r="E39" s="211">
        <f t="shared" si="1"/>
        <v>0</v>
      </c>
    </row>
    <row r="40" spans="2:5" ht="15.75" x14ac:dyDescent="0.25">
      <c r="B40" s="88" t="str">
        <f>PRECIFICAÇÃO!B35</f>
        <v>VULCAN ICE MAX PREMIUM</v>
      </c>
      <c r="C40" s="209">
        <v>0</v>
      </c>
      <c r="D40" s="71">
        <f>PRECIFICAÇÃO!H35</f>
        <v>0</v>
      </c>
      <c r="E40" s="211">
        <f t="shared" si="1"/>
        <v>0</v>
      </c>
    </row>
    <row r="41" spans="2:5" ht="15.75" x14ac:dyDescent="0.25">
      <c r="B41" s="88" t="str">
        <f>PRECIFICAÇÃO!B36</f>
        <v>EFEITO PELE NOVA BIOAGE - VIT. C</v>
      </c>
      <c r="C41" s="209">
        <v>0</v>
      </c>
      <c r="D41" s="71">
        <f>PRECIFICAÇÃO!H36</f>
        <v>0</v>
      </c>
      <c r="E41" s="211">
        <f t="shared" si="1"/>
        <v>0</v>
      </c>
    </row>
    <row r="42" spans="2:5" ht="15.75" x14ac:dyDescent="0.25">
      <c r="B42" s="88" t="str">
        <f>PRECIFICAÇÃO!B37</f>
        <v xml:space="preserve">ACNE SOLUTION BIOAGE </v>
      </c>
      <c r="C42" s="209">
        <v>0</v>
      </c>
      <c r="D42" s="71">
        <f>PRECIFICAÇÃO!H37</f>
        <v>0</v>
      </c>
      <c r="E42" s="211">
        <f t="shared" si="1"/>
        <v>0</v>
      </c>
    </row>
    <row r="43" spans="2:5" ht="15.75" x14ac:dyDescent="0.25">
      <c r="B43" s="88" t="str">
        <f>PRECIFICAÇÃO!B38</f>
        <v xml:space="preserve">ACNE SPEC - COSMOBEAUTY </v>
      </c>
      <c r="C43" s="209">
        <v>0</v>
      </c>
      <c r="D43" s="71">
        <f>PRECIFICAÇÃO!H38</f>
        <v>0</v>
      </c>
      <c r="E43" s="211">
        <f t="shared" si="1"/>
        <v>0</v>
      </c>
    </row>
    <row r="44" spans="2:5" ht="15.75" x14ac:dyDescent="0.25">
      <c r="B44" s="88" t="str">
        <f>PRECIFICAÇÃO!B39</f>
        <v xml:space="preserve">PÉROLAS ORIENTAIS - COSMOBEAUTY </v>
      </c>
      <c r="C44" s="209">
        <v>0</v>
      </c>
      <c r="D44" s="71">
        <f>PRECIFICAÇÃO!H39</f>
        <v>0</v>
      </c>
      <c r="E44" s="211">
        <f t="shared" si="1"/>
        <v>0</v>
      </c>
    </row>
    <row r="45" spans="2:5" ht="15.75" x14ac:dyDescent="0.25">
      <c r="B45" s="88" t="str">
        <f>PRECIFICAÇÃO!B40</f>
        <v xml:space="preserve">PERFECT PEEL - BIOAGE </v>
      </c>
      <c r="C45" s="209">
        <v>0</v>
      </c>
      <c r="D45" s="71">
        <f>PRECIFICAÇÃO!H40</f>
        <v>0</v>
      </c>
      <c r="E45" s="211">
        <f t="shared" si="1"/>
        <v>0</v>
      </c>
    </row>
    <row r="46" spans="2:5" ht="15.75" x14ac:dyDescent="0.25">
      <c r="B46" s="88" t="str">
        <f>PRECIFICAÇÃO!B41</f>
        <v xml:space="preserve">COLOR BIO-MASK COLLECTION  - BIOAGE </v>
      </c>
      <c r="C46" s="209">
        <v>0</v>
      </c>
      <c r="D46" s="71">
        <f>PRECIFICAÇÃO!H41</f>
        <v>0</v>
      </c>
      <c r="E46" s="211">
        <f t="shared" si="1"/>
        <v>0</v>
      </c>
    </row>
    <row r="47" spans="2:5" ht="15.75" x14ac:dyDescent="0.25">
      <c r="B47" s="88" t="str">
        <f>PRECIFICAÇÃO!B42</f>
        <v xml:space="preserve">PUMP GLUTEOS </v>
      </c>
      <c r="C47" s="209">
        <v>0</v>
      </c>
      <c r="D47" s="71">
        <f>PRECIFICAÇÃO!H42</f>
        <v>0</v>
      </c>
      <c r="E47" s="211">
        <f t="shared" si="1"/>
        <v>0</v>
      </c>
    </row>
    <row r="48" spans="2:5" ht="15.75" x14ac:dyDescent="0.25">
      <c r="B48" s="88" t="str">
        <f>PRECIFICAÇÃO!B43</f>
        <v xml:space="preserve">BIO - MASK CARBOXY </v>
      </c>
      <c r="C48" s="209">
        <v>0</v>
      </c>
      <c r="D48" s="71">
        <f>PRECIFICAÇÃO!H43</f>
        <v>0</v>
      </c>
      <c r="E48" s="211">
        <f t="shared" si="1"/>
        <v>0</v>
      </c>
    </row>
    <row r="49" spans="2:5" ht="15.75" x14ac:dyDescent="0.25">
      <c r="B49" s="88" t="str">
        <f>PRECIFICAÇÃO!B44</f>
        <v>ELETROLIPÓLISE</v>
      </c>
      <c r="C49" s="209">
        <v>0</v>
      </c>
      <c r="D49" s="71">
        <f>PRECIFICAÇÃO!H44</f>
        <v>0</v>
      </c>
      <c r="E49" s="211">
        <f t="shared" si="1"/>
        <v>0</v>
      </c>
    </row>
    <row r="50" spans="2:5" ht="15.75" x14ac:dyDescent="0.25">
      <c r="B50" s="88" t="str">
        <f>PRECIFICAÇÃO!B45</f>
        <v xml:space="preserve">MAGIC TOUCH </v>
      </c>
      <c r="C50" s="209">
        <v>0</v>
      </c>
      <c r="D50" s="71">
        <f>PRECIFICAÇÃO!H45</f>
        <v>0</v>
      </c>
      <c r="E50" s="211">
        <f t="shared" si="1"/>
        <v>0</v>
      </c>
    </row>
    <row r="51" spans="2:5" ht="15.75" x14ac:dyDescent="0.25">
      <c r="B51" s="88" t="str">
        <f>PRECIFICAÇÃO!B46</f>
        <v xml:space="preserve">REVITALIZAÇÃO FACIAL </v>
      </c>
      <c r="C51" s="209">
        <v>0</v>
      </c>
      <c r="D51" s="71">
        <f>PRECIFICAÇÃO!H46</f>
        <v>0</v>
      </c>
      <c r="E51" s="211">
        <f t="shared" si="1"/>
        <v>0</v>
      </c>
    </row>
    <row r="52" spans="2:5" ht="15.75" x14ac:dyDescent="0.25">
      <c r="B52" s="88" t="str">
        <f>PRECIFICAÇÃO!B47</f>
        <v>-</v>
      </c>
      <c r="C52" s="209">
        <v>0</v>
      </c>
      <c r="D52" s="71">
        <f>PRECIFICAÇÃO!H47</f>
        <v>0</v>
      </c>
      <c r="E52" s="211">
        <f t="shared" si="1"/>
        <v>0</v>
      </c>
    </row>
    <row r="53" spans="2:5" ht="15.75" x14ac:dyDescent="0.25">
      <c r="B53" s="88" t="str">
        <f>PRECIFICAÇÃO!B48</f>
        <v>-</v>
      </c>
      <c r="C53" s="209">
        <v>0</v>
      </c>
      <c r="D53" s="71">
        <f>PRECIFICAÇÃO!H48</f>
        <v>0</v>
      </c>
      <c r="E53" s="211">
        <f t="shared" si="1"/>
        <v>0</v>
      </c>
    </row>
    <row r="54" spans="2:5" ht="15.75" x14ac:dyDescent="0.25">
      <c r="B54" s="88" t="str">
        <f>PRECIFICAÇÃO!B49</f>
        <v>-</v>
      </c>
      <c r="C54" s="209">
        <v>0</v>
      </c>
      <c r="D54" s="71">
        <f>PRECIFICAÇÃO!H49</f>
        <v>0</v>
      </c>
      <c r="E54" s="211">
        <f t="shared" si="1"/>
        <v>0</v>
      </c>
    </row>
    <row r="55" spans="2:5" ht="15.75" x14ac:dyDescent="0.25">
      <c r="B55" s="88" t="str">
        <f>PRECIFICAÇÃO!B50</f>
        <v>-</v>
      </c>
      <c r="C55" s="209">
        <v>0</v>
      </c>
      <c r="D55" s="71">
        <f>PRECIFICAÇÃO!H50</f>
        <v>0</v>
      </c>
      <c r="E55" s="211">
        <f t="shared" si="1"/>
        <v>0</v>
      </c>
    </row>
    <row r="56" spans="2:5" ht="15.75" x14ac:dyDescent="0.25">
      <c r="B56" s="88" t="str">
        <f>PRECIFICAÇÃO!B51</f>
        <v>-</v>
      </c>
      <c r="C56" s="209">
        <v>0</v>
      </c>
      <c r="D56" s="71">
        <f>PRECIFICAÇÃO!H51</f>
        <v>0</v>
      </c>
      <c r="E56" s="211">
        <f t="shared" si="1"/>
        <v>0</v>
      </c>
    </row>
    <row r="57" spans="2:5" ht="15.75" x14ac:dyDescent="0.25">
      <c r="B57" s="88" t="str">
        <f>PRECIFICAÇÃO!B52</f>
        <v>-</v>
      </c>
      <c r="C57" s="209">
        <v>0</v>
      </c>
      <c r="D57" s="71">
        <f>PRECIFICAÇÃO!H52</f>
        <v>0</v>
      </c>
      <c r="E57" s="211">
        <f t="shared" si="1"/>
        <v>0</v>
      </c>
    </row>
    <row r="58" spans="2:5" ht="15.75" x14ac:dyDescent="0.25">
      <c r="B58" s="88" t="str">
        <f>PRECIFICAÇÃO!B53</f>
        <v>-</v>
      </c>
      <c r="C58" s="209">
        <v>0</v>
      </c>
      <c r="D58" s="71">
        <f>PRECIFICAÇÃO!H53</f>
        <v>0</v>
      </c>
      <c r="E58" s="211">
        <f t="shared" ref="E58:E83" si="2">IF(D58="","",C58*D58)</f>
        <v>0</v>
      </c>
    </row>
    <row r="59" spans="2:5" ht="15.75" x14ac:dyDescent="0.25">
      <c r="B59" s="88" t="str">
        <f>PRECIFICAÇÃO!B54</f>
        <v>-</v>
      </c>
      <c r="C59" s="209">
        <v>0</v>
      </c>
      <c r="D59" s="71">
        <f>PRECIFICAÇÃO!H54</f>
        <v>0</v>
      </c>
      <c r="E59" s="211">
        <f t="shared" si="2"/>
        <v>0</v>
      </c>
    </row>
    <row r="60" spans="2:5" ht="15.75" x14ac:dyDescent="0.25">
      <c r="B60" s="88" t="str">
        <f>PRECIFICAÇÃO!B55</f>
        <v>-</v>
      </c>
      <c r="C60" s="209">
        <v>0</v>
      </c>
      <c r="D60" s="71">
        <f>PRECIFICAÇÃO!H55</f>
        <v>0</v>
      </c>
      <c r="E60" s="211">
        <f t="shared" si="2"/>
        <v>0</v>
      </c>
    </row>
    <row r="61" spans="2:5" ht="15.75" x14ac:dyDescent="0.25">
      <c r="B61" s="88" t="str">
        <f>PRECIFICAÇÃO!B56</f>
        <v>-</v>
      </c>
      <c r="C61" s="209">
        <v>0</v>
      </c>
      <c r="D61" s="71">
        <f>PRECIFICAÇÃO!H56</f>
        <v>0</v>
      </c>
      <c r="E61" s="211">
        <f t="shared" si="2"/>
        <v>0</v>
      </c>
    </row>
    <row r="62" spans="2:5" ht="15.75" x14ac:dyDescent="0.25">
      <c r="B62" s="88" t="str">
        <f>PRECIFICAÇÃO!B57</f>
        <v>-</v>
      </c>
      <c r="C62" s="209">
        <v>0</v>
      </c>
      <c r="D62" s="71">
        <f>PRECIFICAÇÃO!H57</f>
        <v>0</v>
      </c>
      <c r="E62" s="211">
        <f t="shared" si="2"/>
        <v>0</v>
      </c>
    </row>
    <row r="63" spans="2:5" ht="15.75" x14ac:dyDescent="0.25">
      <c r="B63" s="88" t="str">
        <f>PRECIFICAÇÃO!B58</f>
        <v>-</v>
      </c>
      <c r="C63" s="209">
        <v>0</v>
      </c>
      <c r="D63" s="71">
        <f>PRECIFICAÇÃO!H58</f>
        <v>0</v>
      </c>
      <c r="E63" s="211">
        <f t="shared" si="2"/>
        <v>0</v>
      </c>
    </row>
    <row r="64" spans="2:5" ht="15.75" x14ac:dyDescent="0.25">
      <c r="B64" s="88" t="str">
        <f>PRECIFICAÇÃO!B59</f>
        <v>-</v>
      </c>
      <c r="C64" s="209">
        <v>0</v>
      </c>
      <c r="D64" s="71">
        <f>PRECIFICAÇÃO!H59</f>
        <v>0</v>
      </c>
      <c r="E64" s="211">
        <f t="shared" si="2"/>
        <v>0</v>
      </c>
    </row>
    <row r="65" spans="2:5" ht="15.75" x14ac:dyDescent="0.25">
      <c r="B65" s="88" t="str">
        <f>PRECIFICAÇÃO!B60</f>
        <v>-</v>
      </c>
      <c r="C65" s="209">
        <v>0</v>
      </c>
      <c r="D65" s="71">
        <f>PRECIFICAÇÃO!H60</f>
        <v>0</v>
      </c>
      <c r="E65" s="211">
        <f t="shared" si="2"/>
        <v>0</v>
      </c>
    </row>
    <row r="66" spans="2:5" ht="15.75" x14ac:dyDescent="0.25">
      <c r="B66" s="88" t="str">
        <f>PRECIFICAÇÃO!B61</f>
        <v>-</v>
      </c>
      <c r="C66" s="209">
        <v>0</v>
      </c>
      <c r="D66" s="71">
        <f>PRECIFICAÇÃO!H61</f>
        <v>0</v>
      </c>
      <c r="E66" s="211">
        <f t="shared" si="2"/>
        <v>0</v>
      </c>
    </row>
    <row r="67" spans="2:5" ht="15.75" x14ac:dyDescent="0.25">
      <c r="B67" s="88" t="str">
        <f>PRECIFICAÇÃO!B62</f>
        <v>-</v>
      </c>
      <c r="C67" s="209">
        <v>0</v>
      </c>
      <c r="D67" s="71">
        <f>PRECIFICAÇÃO!H62</f>
        <v>0</v>
      </c>
      <c r="E67" s="211">
        <f t="shared" si="2"/>
        <v>0</v>
      </c>
    </row>
    <row r="68" spans="2:5" ht="15.75" x14ac:dyDescent="0.25">
      <c r="B68" s="88" t="str">
        <f>PRECIFICAÇÃO!B63</f>
        <v>-</v>
      </c>
      <c r="C68" s="209">
        <v>0</v>
      </c>
      <c r="D68" s="71">
        <f>PRECIFICAÇÃO!H63</f>
        <v>0</v>
      </c>
      <c r="E68" s="211">
        <f t="shared" si="2"/>
        <v>0</v>
      </c>
    </row>
    <row r="69" spans="2:5" ht="15.75" x14ac:dyDescent="0.25">
      <c r="B69" s="88" t="str">
        <f>PRECIFICAÇÃO!B64</f>
        <v>-</v>
      </c>
      <c r="C69" s="209">
        <v>0</v>
      </c>
      <c r="D69" s="71">
        <f>PRECIFICAÇÃO!H64</f>
        <v>0</v>
      </c>
      <c r="E69" s="211">
        <f t="shared" si="2"/>
        <v>0</v>
      </c>
    </row>
    <row r="70" spans="2:5" ht="15.75" x14ac:dyDescent="0.25">
      <c r="B70" s="88" t="str">
        <f>PRECIFICAÇÃO!B65</f>
        <v>-</v>
      </c>
      <c r="C70" s="209">
        <v>0</v>
      </c>
      <c r="D70" s="71">
        <f>PRECIFICAÇÃO!H65</f>
        <v>0</v>
      </c>
      <c r="E70" s="211">
        <f t="shared" si="2"/>
        <v>0</v>
      </c>
    </row>
    <row r="71" spans="2:5" ht="15.75" x14ac:dyDescent="0.25">
      <c r="B71" s="88" t="str">
        <f>PRECIFICAÇÃO!B66</f>
        <v>-</v>
      </c>
      <c r="C71" s="209">
        <v>0</v>
      </c>
      <c r="D71" s="71">
        <f>PRECIFICAÇÃO!H66</f>
        <v>0</v>
      </c>
      <c r="E71" s="211">
        <f t="shared" si="2"/>
        <v>0</v>
      </c>
    </row>
    <row r="72" spans="2:5" ht="15.75" x14ac:dyDescent="0.25">
      <c r="B72" s="88" t="str">
        <f>PRECIFICAÇÃO!B67</f>
        <v>-</v>
      </c>
      <c r="C72" s="209">
        <v>0</v>
      </c>
      <c r="D72" s="71">
        <f>PRECIFICAÇÃO!H67</f>
        <v>0</v>
      </c>
      <c r="E72" s="211">
        <f t="shared" si="2"/>
        <v>0</v>
      </c>
    </row>
    <row r="73" spans="2:5" ht="15.75" x14ac:dyDescent="0.25">
      <c r="B73" s="88" t="str">
        <f>PRECIFICAÇÃO!B68</f>
        <v>-</v>
      </c>
      <c r="C73" s="209">
        <v>0</v>
      </c>
      <c r="D73" s="71">
        <f>PRECIFICAÇÃO!H68</f>
        <v>0</v>
      </c>
      <c r="E73" s="211">
        <f t="shared" si="2"/>
        <v>0</v>
      </c>
    </row>
    <row r="74" spans="2:5" ht="15.75" x14ac:dyDescent="0.25">
      <c r="B74" s="88" t="str">
        <f>PRECIFICAÇÃO!B69</f>
        <v>-</v>
      </c>
      <c r="C74" s="209">
        <v>0</v>
      </c>
      <c r="D74" s="71">
        <f>PRECIFICAÇÃO!H69</f>
        <v>0</v>
      </c>
      <c r="E74" s="211">
        <f t="shared" si="2"/>
        <v>0</v>
      </c>
    </row>
    <row r="75" spans="2:5" ht="15.75" x14ac:dyDescent="0.25">
      <c r="B75" s="88" t="str">
        <f>PRECIFICAÇÃO!B70</f>
        <v>-</v>
      </c>
      <c r="C75" s="209">
        <v>0</v>
      </c>
      <c r="D75" s="71">
        <f>PRECIFICAÇÃO!H70</f>
        <v>0</v>
      </c>
      <c r="E75" s="211">
        <f t="shared" si="2"/>
        <v>0</v>
      </c>
    </row>
    <row r="76" spans="2:5" ht="15.75" x14ac:dyDescent="0.25">
      <c r="B76" s="88" t="str">
        <f>PRECIFICAÇÃO!B71</f>
        <v>-</v>
      </c>
      <c r="C76" s="209">
        <v>0</v>
      </c>
      <c r="D76" s="71">
        <f>PRECIFICAÇÃO!H71</f>
        <v>0</v>
      </c>
      <c r="E76" s="211">
        <f t="shared" si="2"/>
        <v>0</v>
      </c>
    </row>
    <row r="77" spans="2:5" ht="15.75" x14ac:dyDescent="0.25">
      <c r="B77" s="88" t="str">
        <f>PRECIFICAÇÃO!B72</f>
        <v>-</v>
      </c>
      <c r="C77" s="209">
        <v>0</v>
      </c>
      <c r="D77" s="71">
        <f>PRECIFICAÇÃO!H72</f>
        <v>0</v>
      </c>
      <c r="E77" s="211">
        <f t="shared" si="2"/>
        <v>0</v>
      </c>
    </row>
    <row r="78" spans="2:5" ht="15.75" x14ac:dyDescent="0.25">
      <c r="B78" s="88"/>
      <c r="C78" s="210">
        <v>0</v>
      </c>
      <c r="D78" s="71">
        <v>50</v>
      </c>
      <c r="E78" s="211">
        <f t="shared" si="2"/>
        <v>0</v>
      </c>
    </row>
    <row r="79" spans="2:5" ht="15.75" x14ac:dyDescent="0.25">
      <c r="B79" s="88"/>
      <c r="C79" s="210">
        <v>0</v>
      </c>
      <c r="D79" s="71">
        <v>80</v>
      </c>
      <c r="E79" s="211">
        <f t="shared" si="2"/>
        <v>0</v>
      </c>
    </row>
    <row r="80" spans="2:5" ht="15.75" x14ac:dyDescent="0.25">
      <c r="B80" s="88"/>
      <c r="C80" s="210">
        <v>0</v>
      </c>
      <c r="D80" s="71"/>
      <c r="E80" s="211" t="str">
        <f t="shared" si="2"/>
        <v/>
      </c>
    </row>
    <row r="81" spans="2:5" ht="15.75" x14ac:dyDescent="0.25">
      <c r="B81" s="88"/>
      <c r="C81" s="210">
        <v>0</v>
      </c>
      <c r="D81" s="71"/>
      <c r="E81" s="211" t="str">
        <f t="shared" si="2"/>
        <v/>
      </c>
    </row>
    <row r="82" spans="2:5" ht="15.75" x14ac:dyDescent="0.25">
      <c r="B82" s="88"/>
      <c r="C82" s="210">
        <v>0</v>
      </c>
      <c r="D82" s="71"/>
      <c r="E82" s="211" t="str">
        <f t="shared" si="2"/>
        <v/>
      </c>
    </row>
    <row r="83" spans="2:5" ht="15.75" x14ac:dyDescent="0.25">
      <c r="B83" s="88"/>
      <c r="C83" s="210">
        <v>0</v>
      </c>
      <c r="D83" s="71"/>
      <c r="E83" s="211" t="str">
        <f t="shared" si="2"/>
        <v/>
      </c>
    </row>
    <row r="84" spans="2:5" s="86" customFormat="1" ht="21" x14ac:dyDescent="0.25">
      <c r="B84" s="345" t="s">
        <v>96</v>
      </c>
      <c r="C84" s="346"/>
      <c r="D84" s="346"/>
      <c r="E84" s="279">
        <f>SUM(E86:E352)</f>
        <v>1692</v>
      </c>
    </row>
    <row r="85" spans="2:5" ht="18.75" x14ac:dyDescent="0.25">
      <c r="B85" s="207" t="s">
        <v>95</v>
      </c>
      <c r="C85" s="207" t="s">
        <v>93</v>
      </c>
      <c r="D85" s="207" t="s">
        <v>51</v>
      </c>
      <c r="E85" s="207" t="s">
        <v>94</v>
      </c>
    </row>
    <row r="86" spans="2:5" ht="15.75" x14ac:dyDescent="0.25">
      <c r="B86" s="125" t="str">
        <f>'PROD. REVENDA'!B3</f>
        <v>CELLU SHOK</v>
      </c>
      <c r="C86" s="218">
        <v>2</v>
      </c>
      <c r="D86" s="72">
        <f>'PROD. REVENDA'!E3</f>
        <v>75</v>
      </c>
      <c r="E86" s="219">
        <f t="shared" ref="E86:E149" si="3">IF(D86="","",C86*D86)</f>
        <v>150</v>
      </c>
    </row>
    <row r="87" spans="2:5" ht="15.75" x14ac:dyDescent="0.25">
      <c r="B87" s="125" t="str">
        <f>'PROD. REVENDA'!B4</f>
        <v>BODY REDUX CREME</v>
      </c>
      <c r="C87" s="218">
        <v>2</v>
      </c>
      <c r="D87" s="72">
        <f>'PROD. REVENDA'!E4</f>
        <v>80</v>
      </c>
      <c r="E87" s="219">
        <f t="shared" si="3"/>
        <v>160</v>
      </c>
    </row>
    <row r="88" spans="2:5" ht="15.75" x14ac:dyDescent="0.25">
      <c r="B88" s="125" t="str">
        <f>'PROD. REVENDA'!B5</f>
        <v>BLUR HD COM COR</v>
      </c>
      <c r="C88" s="218">
        <v>5</v>
      </c>
      <c r="D88" s="72">
        <f>'PROD. REVENDA'!E5</f>
        <v>130</v>
      </c>
      <c r="E88" s="219">
        <f t="shared" si="3"/>
        <v>650</v>
      </c>
    </row>
    <row r="89" spans="2:5" ht="15.75" x14ac:dyDescent="0.25">
      <c r="B89" s="125" t="str">
        <f>'PROD. REVENDA'!B6</f>
        <v>MELANOSE PREMIUM COSMOBEAUTY</v>
      </c>
      <c r="C89" s="218">
        <v>1</v>
      </c>
      <c r="D89" s="72">
        <f>'PROD. REVENDA'!E6</f>
        <v>200</v>
      </c>
      <c r="E89" s="219">
        <f t="shared" si="3"/>
        <v>200</v>
      </c>
    </row>
    <row r="90" spans="2:5" ht="15.75" x14ac:dyDescent="0.25">
      <c r="B90" s="125" t="str">
        <f>'PROD. REVENDA'!B7</f>
        <v>PROTETOR VULCANICE COSMOBEAUTY</v>
      </c>
      <c r="C90" s="218">
        <v>2</v>
      </c>
      <c r="D90" s="72">
        <f>'PROD. REVENDA'!E7</f>
        <v>81</v>
      </c>
      <c r="E90" s="219">
        <f t="shared" si="3"/>
        <v>162</v>
      </c>
    </row>
    <row r="91" spans="2:5" ht="15.75" x14ac:dyDescent="0.25">
      <c r="B91" s="125" t="str">
        <f>'PROD. REVENDA'!B8</f>
        <v>SABONETE MOUSSE PLASTIC CLAREANCE COSMOBEAUTY</v>
      </c>
      <c r="C91" s="218">
        <v>0</v>
      </c>
      <c r="D91" s="72">
        <f>'PROD. REVENDA'!E8</f>
        <v>80</v>
      </c>
      <c r="E91" s="219">
        <f t="shared" si="3"/>
        <v>0</v>
      </c>
    </row>
    <row r="92" spans="2:5" ht="15.75" x14ac:dyDescent="0.25">
      <c r="B92" s="125" t="str">
        <f>'PROD. REVENDA'!B9</f>
        <v>SABONTE MOUSSE ANTI-OX COSMOBEAUTY</v>
      </c>
      <c r="C92" s="218">
        <v>1</v>
      </c>
      <c r="D92" s="72">
        <f>'PROD. REVENDA'!E9</f>
        <v>80</v>
      </c>
      <c r="E92" s="219">
        <f t="shared" si="3"/>
        <v>80</v>
      </c>
    </row>
    <row r="93" spans="2:5" ht="15.75" x14ac:dyDescent="0.25">
      <c r="B93" s="125" t="str">
        <f>'PROD. REVENDA'!B10</f>
        <v>ESPUMA DE LIMPEZA VULCANICE</v>
      </c>
      <c r="C93" s="218">
        <v>2</v>
      </c>
      <c r="D93" s="72">
        <f>'PROD. REVENDA'!E10</f>
        <v>80</v>
      </c>
      <c r="E93" s="219">
        <f t="shared" si="3"/>
        <v>160</v>
      </c>
    </row>
    <row r="94" spans="2:5" ht="15.75" x14ac:dyDescent="0.25">
      <c r="B94" s="125" t="str">
        <f>'PROD. REVENDA'!B11</f>
        <v>LOÇÃO TÔNICA BIO-C BIOAGE</v>
      </c>
      <c r="C94" s="218">
        <v>0</v>
      </c>
      <c r="D94" s="72">
        <f>'PROD. REVENDA'!E11</f>
        <v>70</v>
      </c>
      <c r="E94" s="219">
        <f t="shared" si="3"/>
        <v>0</v>
      </c>
    </row>
    <row r="95" spans="2:5" ht="15.75" x14ac:dyDescent="0.25">
      <c r="B95" s="125" t="str">
        <f>'PROD. REVENDA'!B12</f>
        <v>REST-DERM COSMOBEAUTY</v>
      </c>
      <c r="C95" s="218">
        <v>1</v>
      </c>
      <c r="D95" s="72">
        <f>'PROD. REVENDA'!E12</f>
        <v>130</v>
      </c>
      <c r="E95" s="219">
        <f t="shared" si="3"/>
        <v>130</v>
      </c>
    </row>
    <row r="96" spans="2:5" ht="15.75" x14ac:dyDescent="0.25">
      <c r="B96" s="125" t="str">
        <f>'PROD. REVENDA'!B13</f>
        <v>DMAE CREME ANTI-RUGAS BOTHANICA</v>
      </c>
      <c r="C96" s="218">
        <v>0</v>
      </c>
      <c r="D96" s="72">
        <f>'PROD. REVENDA'!E13</f>
        <v>120</v>
      </c>
      <c r="E96" s="219">
        <f t="shared" si="3"/>
        <v>0</v>
      </c>
    </row>
    <row r="97" spans="2:5" ht="15.75" x14ac:dyDescent="0.25">
      <c r="B97" s="125">
        <f>'PROD. REVENDA'!B14</f>
        <v>0</v>
      </c>
      <c r="C97" s="218">
        <v>0</v>
      </c>
      <c r="D97" s="72">
        <f>'PROD. REVENDA'!E14</f>
        <v>0</v>
      </c>
      <c r="E97" s="219">
        <f t="shared" si="3"/>
        <v>0</v>
      </c>
    </row>
    <row r="98" spans="2:5" ht="15.75" x14ac:dyDescent="0.25">
      <c r="B98" s="125">
        <f>'PROD. REVENDA'!B15</f>
        <v>0</v>
      </c>
      <c r="C98" s="218">
        <v>0</v>
      </c>
      <c r="D98" s="72">
        <f>'PROD. REVENDA'!E15</f>
        <v>0</v>
      </c>
      <c r="E98" s="219">
        <f t="shared" si="3"/>
        <v>0</v>
      </c>
    </row>
    <row r="99" spans="2:5" ht="15.75" x14ac:dyDescent="0.25">
      <c r="B99" s="125">
        <f>'PROD. REVENDA'!B16</f>
        <v>0</v>
      </c>
      <c r="C99" s="218">
        <v>0</v>
      </c>
      <c r="D99" s="72">
        <f>'PROD. REVENDA'!E16</f>
        <v>0</v>
      </c>
      <c r="E99" s="219">
        <f t="shared" si="3"/>
        <v>0</v>
      </c>
    </row>
    <row r="100" spans="2:5" ht="15.75" x14ac:dyDescent="0.25">
      <c r="B100" s="125">
        <f>'PROD. REVENDA'!B17</f>
        <v>0</v>
      </c>
      <c r="C100" s="218">
        <v>0</v>
      </c>
      <c r="D100" s="72">
        <f>'PROD. REVENDA'!E17</f>
        <v>0</v>
      </c>
      <c r="E100" s="219">
        <f t="shared" si="3"/>
        <v>0</v>
      </c>
    </row>
    <row r="101" spans="2:5" ht="15.75" x14ac:dyDescent="0.25">
      <c r="B101" s="125">
        <f>'PROD. REVENDA'!B18</f>
        <v>0</v>
      </c>
      <c r="C101" s="218">
        <v>0</v>
      </c>
      <c r="D101" s="72">
        <f>'PROD. REVENDA'!E18</f>
        <v>0</v>
      </c>
      <c r="E101" s="219">
        <f t="shared" si="3"/>
        <v>0</v>
      </c>
    </row>
    <row r="102" spans="2:5" ht="15.75" x14ac:dyDescent="0.25">
      <c r="B102" s="125">
        <f>'PROD. REVENDA'!B19</f>
        <v>0</v>
      </c>
      <c r="C102" s="218">
        <v>0</v>
      </c>
      <c r="D102" s="72">
        <f>'PROD. REVENDA'!E19</f>
        <v>0</v>
      </c>
      <c r="E102" s="219">
        <f t="shared" si="3"/>
        <v>0</v>
      </c>
    </row>
    <row r="103" spans="2:5" ht="15.75" x14ac:dyDescent="0.25">
      <c r="B103" s="125">
        <f>'PROD. REVENDA'!B20</f>
        <v>0</v>
      </c>
      <c r="C103" s="218">
        <v>0</v>
      </c>
      <c r="D103" s="72">
        <f>'PROD. REVENDA'!E20</f>
        <v>0</v>
      </c>
      <c r="E103" s="219">
        <f t="shared" si="3"/>
        <v>0</v>
      </c>
    </row>
    <row r="104" spans="2:5" ht="15.75" x14ac:dyDescent="0.25">
      <c r="B104" s="125">
        <f>'PROD. REVENDA'!B21</f>
        <v>0</v>
      </c>
      <c r="C104" s="218">
        <v>0</v>
      </c>
      <c r="D104" s="72">
        <f>'PROD. REVENDA'!E21</f>
        <v>0</v>
      </c>
      <c r="E104" s="219">
        <f t="shared" si="3"/>
        <v>0</v>
      </c>
    </row>
    <row r="105" spans="2:5" ht="15.75" x14ac:dyDescent="0.25">
      <c r="B105" s="125">
        <f>'PROD. REVENDA'!B22</f>
        <v>0</v>
      </c>
      <c r="C105" s="218">
        <v>0</v>
      </c>
      <c r="D105" s="72">
        <f>'PROD. REVENDA'!E22</f>
        <v>0</v>
      </c>
      <c r="E105" s="219">
        <f t="shared" si="3"/>
        <v>0</v>
      </c>
    </row>
    <row r="106" spans="2:5" ht="15.75" x14ac:dyDescent="0.25">
      <c r="B106" s="125">
        <f>'PROD. REVENDA'!B23</f>
        <v>0</v>
      </c>
      <c r="C106" s="218">
        <v>0</v>
      </c>
      <c r="D106" s="72">
        <f>'PROD. REVENDA'!E23</f>
        <v>0</v>
      </c>
      <c r="E106" s="219">
        <f t="shared" si="3"/>
        <v>0</v>
      </c>
    </row>
    <row r="107" spans="2:5" ht="15.75" x14ac:dyDescent="0.25">
      <c r="B107" s="125">
        <f>'PROD. REVENDA'!B24</f>
        <v>0</v>
      </c>
      <c r="C107" s="218">
        <v>0</v>
      </c>
      <c r="D107" s="72">
        <f>'PROD. REVENDA'!E24</f>
        <v>0</v>
      </c>
      <c r="E107" s="219">
        <f t="shared" si="3"/>
        <v>0</v>
      </c>
    </row>
    <row r="108" spans="2:5" ht="15.75" x14ac:dyDescent="0.25">
      <c r="B108" s="125">
        <f>'PROD. REVENDA'!B25</f>
        <v>0</v>
      </c>
      <c r="C108" s="218">
        <v>0</v>
      </c>
      <c r="D108" s="72">
        <f>'PROD. REVENDA'!E25</f>
        <v>0</v>
      </c>
      <c r="E108" s="219">
        <f t="shared" si="3"/>
        <v>0</v>
      </c>
    </row>
    <row r="109" spans="2:5" ht="15.75" x14ac:dyDescent="0.25">
      <c r="B109" s="125">
        <f>'PROD. REVENDA'!B26</f>
        <v>0</v>
      </c>
      <c r="C109" s="218">
        <v>0</v>
      </c>
      <c r="D109" s="72">
        <f>'PROD. REVENDA'!E26</f>
        <v>0</v>
      </c>
      <c r="E109" s="219">
        <f t="shared" si="3"/>
        <v>0</v>
      </c>
    </row>
    <row r="110" spans="2:5" ht="15.75" x14ac:dyDescent="0.25">
      <c r="B110" s="125">
        <f>'PROD. REVENDA'!B27</f>
        <v>0</v>
      </c>
      <c r="C110" s="218">
        <v>0</v>
      </c>
      <c r="D110" s="72">
        <f>'PROD. REVENDA'!E27</f>
        <v>0</v>
      </c>
      <c r="E110" s="219">
        <f t="shared" si="3"/>
        <v>0</v>
      </c>
    </row>
    <row r="111" spans="2:5" ht="15.75" x14ac:dyDescent="0.25">
      <c r="B111" s="125">
        <f>'PROD. REVENDA'!B28</f>
        <v>0</v>
      </c>
      <c r="C111" s="218">
        <v>0</v>
      </c>
      <c r="D111" s="72">
        <f>'PROD. REVENDA'!E28</f>
        <v>0</v>
      </c>
      <c r="E111" s="219">
        <f t="shared" si="3"/>
        <v>0</v>
      </c>
    </row>
    <row r="112" spans="2:5" ht="15.75" x14ac:dyDescent="0.25">
      <c r="B112" s="125">
        <f>'PROD. REVENDA'!B29</f>
        <v>0</v>
      </c>
      <c r="C112" s="218">
        <v>0</v>
      </c>
      <c r="D112" s="72">
        <f>'PROD. REVENDA'!E29</f>
        <v>0</v>
      </c>
      <c r="E112" s="219">
        <f t="shared" si="3"/>
        <v>0</v>
      </c>
    </row>
    <row r="113" spans="2:5" ht="15.75" x14ac:dyDescent="0.25">
      <c r="B113" s="125">
        <f>'PROD. REVENDA'!B30</f>
        <v>0</v>
      </c>
      <c r="C113" s="218">
        <v>0</v>
      </c>
      <c r="D113" s="72">
        <f>'PROD. REVENDA'!E30</f>
        <v>0</v>
      </c>
      <c r="E113" s="219">
        <f t="shared" si="3"/>
        <v>0</v>
      </c>
    </row>
    <row r="114" spans="2:5" ht="15.75" x14ac:dyDescent="0.25">
      <c r="B114" s="125">
        <f>'PROD. REVENDA'!B31</f>
        <v>0</v>
      </c>
      <c r="C114" s="218">
        <v>0</v>
      </c>
      <c r="D114" s="72">
        <f>'PROD. REVENDA'!E31</f>
        <v>0</v>
      </c>
      <c r="E114" s="219">
        <f t="shared" si="3"/>
        <v>0</v>
      </c>
    </row>
    <row r="115" spans="2:5" ht="15.75" x14ac:dyDescent="0.25">
      <c r="B115" s="125">
        <f>'PROD. REVENDA'!B32</f>
        <v>0</v>
      </c>
      <c r="C115" s="218">
        <v>0</v>
      </c>
      <c r="D115" s="72">
        <f>'PROD. REVENDA'!E32</f>
        <v>0</v>
      </c>
      <c r="E115" s="219">
        <f t="shared" si="3"/>
        <v>0</v>
      </c>
    </row>
    <row r="116" spans="2:5" ht="15.75" x14ac:dyDescent="0.25">
      <c r="B116" s="125">
        <f>'PROD. REVENDA'!B33</f>
        <v>0</v>
      </c>
      <c r="C116" s="218">
        <v>0</v>
      </c>
      <c r="D116" s="72">
        <f>'PROD. REVENDA'!E33</f>
        <v>0</v>
      </c>
      <c r="E116" s="219">
        <f t="shared" si="3"/>
        <v>0</v>
      </c>
    </row>
    <row r="117" spans="2:5" ht="15.75" x14ac:dyDescent="0.25">
      <c r="B117" s="125">
        <f>'PROD. REVENDA'!B34</f>
        <v>0</v>
      </c>
      <c r="C117" s="218">
        <v>0</v>
      </c>
      <c r="D117" s="72">
        <f>'PROD. REVENDA'!E34</f>
        <v>0</v>
      </c>
      <c r="E117" s="219">
        <f t="shared" si="3"/>
        <v>0</v>
      </c>
    </row>
    <row r="118" spans="2:5" ht="15.75" x14ac:dyDescent="0.25">
      <c r="B118" s="125">
        <f>'PROD. REVENDA'!B35</f>
        <v>0</v>
      </c>
      <c r="C118" s="218">
        <v>0</v>
      </c>
      <c r="D118" s="72">
        <f>'PROD. REVENDA'!E35</f>
        <v>0</v>
      </c>
      <c r="E118" s="219">
        <f t="shared" si="3"/>
        <v>0</v>
      </c>
    </row>
    <row r="119" spans="2:5" ht="15.75" x14ac:dyDescent="0.25">
      <c r="B119" s="125">
        <f>'PROD. REVENDA'!B36</f>
        <v>0</v>
      </c>
      <c r="C119" s="218">
        <v>0</v>
      </c>
      <c r="D119" s="72">
        <f>'PROD. REVENDA'!E36</f>
        <v>0</v>
      </c>
      <c r="E119" s="219">
        <f t="shared" si="3"/>
        <v>0</v>
      </c>
    </row>
    <row r="120" spans="2:5" ht="15.75" x14ac:dyDescent="0.25">
      <c r="B120" s="125">
        <f>'PROD. REVENDA'!B37</f>
        <v>0</v>
      </c>
      <c r="C120" s="218">
        <v>0</v>
      </c>
      <c r="D120" s="72">
        <f>'PROD. REVENDA'!E37</f>
        <v>0</v>
      </c>
      <c r="E120" s="219">
        <f t="shared" si="3"/>
        <v>0</v>
      </c>
    </row>
    <row r="121" spans="2:5" ht="15.75" x14ac:dyDescent="0.25">
      <c r="B121" s="125">
        <f>'PROD. REVENDA'!B38</f>
        <v>0</v>
      </c>
      <c r="C121" s="218">
        <v>0</v>
      </c>
      <c r="D121" s="72">
        <f>'PROD. REVENDA'!E38</f>
        <v>0</v>
      </c>
      <c r="E121" s="219">
        <f t="shared" si="3"/>
        <v>0</v>
      </c>
    </row>
    <row r="122" spans="2:5" ht="15.75" x14ac:dyDescent="0.25">
      <c r="B122" s="125">
        <f>'PROD. REVENDA'!B39</f>
        <v>0</v>
      </c>
      <c r="C122" s="218">
        <v>0</v>
      </c>
      <c r="D122" s="72">
        <f>'PROD. REVENDA'!E39</f>
        <v>0</v>
      </c>
      <c r="E122" s="219">
        <f t="shared" si="3"/>
        <v>0</v>
      </c>
    </row>
    <row r="123" spans="2:5" ht="15.75" x14ac:dyDescent="0.25">
      <c r="B123" s="125">
        <f>'PROD. REVENDA'!B40</f>
        <v>0</v>
      </c>
      <c r="C123" s="218">
        <v>0</v>
      </c>
      <c r="D123" s="72">
        <f>'PROD. REVENDA'!E40</f>
        <v>0</v>
      </c>
      <c r="E123" s="219">
        <f t="shared" si="3"/>
        <v>0</v>
      </c>
    </row>
    <row r="124" spans="2:5" ht="15.75" x14ac:dyDescent="0.25">
      <c r="B124" s="125">
        <f>'PROD. REVENDA'!B41</f>
        <v>0</v>
      </c>
      <c r="C124" s="218">
        <v>0</v>
      </c>
      <c r="D124" s="72">
        <f>'PROD. REVENDA'!E41</f>
        <v>0</v>
      </c>
      <c r="E124" s="219">
        <f t="shared" si="3"/>
        <v>0</v>
      </c>
    </row>
    <row r="125" spans="2:5" ht="15.75" x14ac:dyDescent="0.25">
      <c r="B125" s="125">
        <f>'PROD. REVENDA'!B42</f>
        <v>0</v>
      </c>
      <c r="C125" s="218">
        <v>0</v>
      </c>
      <c r="D125" s="72">
        <f>'PROD. REVENDA'!E42</f>
        <v>0</v>
      </c>
      <c r="E125" s="219">
        <f t="shared" si="3"/>
        <v>0</v>
      </c>
    </row>
    <row r="126" spans="2:5" ht="15.75" x14ac:dyDescent="0.25">
      <c r="B126" s="125">
        <f>'PROD. REVENDA'!B43</f>
        <v>0</v>
      </c>
      <c r="C126" s="218">
        <v>0</v>
      </c>
      <c r="D126" s="72">
        <f>'PROD. REVENDA'!E43</f>
        <v>0</v>
      </c>
      <c r="E126" s="219">
        <f t="shared" si="3"/>
        <v>0</v>
      </c>
    </row>
    <row r="127" spans="2:5" ht="15.75" x14ac:dyDescent="0.25">
      <c r="B127" s="125">
        <f>'PROD. REVENDA'!B44</f>
        <v>0</v>
      </c>
      <c r="C127" s="218">
        <v>0</v>
      </c>
      <c r="D127" s="72">
        <f>'PROD. REVENDA'!E44</f>
        <v>0</v>
      </c>
      <c r="E127" s="219">
        <f t="shared" si="3"/>
        <v>0</v>
      </c>
    </row>
    <row r="128" spans="2:5" ht="15.75" x14ac:dyDescent="0.25">
      <c r="B128" s="125">
        <f>'PROD. REVENDA'!B45</f>
        <v>0</v>
      </c>
      <c r="C128" s="218">
        <v>0</v>
      </c>
      <c r="D128" s="72">
        <f>'PROD. REVENDA'!E45</f>
        <v>0</v>
      </c>
      <c r="E128" s="219">
        <f t="shared" si="3"/>
        <v>0</v>
      </c>
    </row>
    <row r="129" spans="2:5" ht="15.75" x14ac:dyDescent="0.25">
      <c r="B129" s="125">
        <f>'PROD. REVENDA'!B46</f>
        <v>0</v>
      </c>
      <c r="C129" s="218">
        <v>0</v>
      </c>
      <c r="D129" s="72">
        <f>'PROD. REVENDA'!E46</f>
        <v>0</v>
      </c>
      <c r="E129" s="219">
        <f t="shared" si="3"/>
        <v>0</v>
      </c>
    </row>
    <row r="130" spans="2:5" ht="15.75" x14ac:dyDescent="0.25">
      <c r="B130" s="125">
        <f>'PROD. REVENDA'!B47</f>
        <v>0</v>
      </c>
      <c r="C130" s="218">
        <v>0</v>
      </c>
      <c r="D130" s="72">
        <f>'PROD. REVENDA'!E47</f>
        <v>0</v>
      </c>
      <c r="E130" s="219">
        <f t="shared" si="3"/>
        <v>0</v>
      </c>
    </row>
    <row r="131" spans="2:5" ht="15.75" x14ac:dyDescent="0.25">
      <c r="B131" s="125">
        <f>'PROD. REVENDA'!B48</f>
        <v>0</v>
      </c>
      <c r="C131" s="218">
        <v>0</v>
      </c>
      <c r="D131" s="72">
        <f>'PROD. REVENDA'!E48</f>
        <v>0</v>
      </c>
      <c r="E131" s="219">
        <f t="shared" si="3"/>
        <v>0</v>
      </c>
    </row>
    <row r="132" spans="2:5" ht="15.75" x14ac:dyDescent="0.25">
      <c r="B132" s="125">
        <f>'PROD. REVENDA'!B49</f>
        <v>0</v>
      </c>
      <c r="C132" s="218">
        <v>0</v>
      </c>
      <c r="D132" s="72">
        <f>'PROD. REVENDA'!E49</f>
        <v>0</v>
      </c>
      <c r="E132" s="219">
        <f t="shared" si="3"/>
        <v>0</v>
      </c>
    </row>
    <row r="133" spans="2:5" ht="15.75" x14ac:dyDescent="0.25">
      <c r="B133" s="125">
        <f>'PROD. REVENDA'!B50</f>
        <v>0</v>
      </c>
      <c r="C133" s="218">
        <v>0</v>
      </c>
      <c r="D133" s="72">
        <f>'PROD. REVENDA'!E50</f>
        <v>0</v>
      </c>
      <c r="E133" s="219">
        <f t="shared" si="3"/>
        <v>0</v>
      </c>
    </row>
    <row r="134" spans="2:5" ht="15.75" x14ac:dyDescent="0.25">
      <c r="B134" s="125">
        <f>'PROD. REVENDA'!B51</f>
        <v>0</v>
      </c>
      <c r="C134" s="218">
        <v>0</v>
      </c>
      <c r="D134" s="72">
        <f>'PROD. REVENDA'!E51</f>
        <v>0</v>
      </c>
      <c r="E134" s="219">
        <f t="shared" si="3"/>
        <v>0</v>
      </c>
    </row>
    <row r="135" spans="2:5" ht="15.75" x14ac:dyDescent="0.25">
      <c r="B135" s="125">
        <f>'PROD. REVENDA'!B52</f>
        <v>0</v>
      </c>
      <c r="C135" s="218">
        <v>0</v>
      </c>
      <c r="D135" s="72">
        <f>'PROD. REVENDA'!E52</f>
        <v>0</v>
      </c>
      <c r="E135" s="219">
        <f t="shared" si="3"/>
        <v>0</v>
      </c>
    </row>
    <row r="136" spans="2:5" ht="15.75" x14ac:dyDescent="0.25">
      <c r="B136" s="125">
        <f>'PROD. REVENDA'!B53</f>
        <v>0</v>
      </c>
      <c r="C136" s="218">
        <v>0</v>
      </c>
      <c r="D136" s="72">
        <f>'PROD. REVENDA'!E53</f>
        <v>0</v>
      </c>
      <c r="E136" s="219">
        <f t="shared" si="3"/>
        <v>0</v>
      </c>
    </row>
    <row r="137" spans="2:5" ht="15.75" x14ac:dyDescent="0.25">
      <c r="B137" s="125">
        <f>'PROD. REVENDA'!B54</f>
        <v>0</v>
      </c>
      <c r="C137" s="218">
        <v>0</v>
      </c>
      <c r="D137" s="72">
        <f>'PROD. REVENDA'!E54</f>
        <v>0</v>
      </c>
      <c r="E137" s="219">
        <f t="shared" si="3"/>
        <v>0</v>
      </c>
    </row>
    <row r="138" spans="2:5" ht="15.75" x14ac:dyDescent="0.25">
      <c r="B138" s="125">
        <f>'PROD. REVENDA'!B55</f>
        <v>0</v>
      </c>
      <c r="C138" s="218">
        <v>0</v>
      </c>
      <c r="D138" s="72">
        <f>'PROD. REVENDA'!E55</f>
        <v>0</v>
      </c>
      <c r="E138" s="219">
        <f t="shared" si="3"/>
        <v>0</v>
      </c>
    </row>
    <row r="139" spans="2:5" ht="15.75" x14ac:dyDescent="0.25">
      <c r="B139" s="125">
        <f>'PROD. REVENDA'!B56</f>
        <v>0</v>
      </c>
      <c r="C139" s="218">
        <v>0</v>
      </c>
      <c r="D139" s="72">
        <f>'PROD. REVENDA'!E56</f>
        <v>0</v>
      </c>
      <c r="E139" s="219">
        <f t="shared" si="3"/>
        <v>0</v>
      </c>
    </row>
    <row r="140" spans="2:5" ht="15.75" x14ac:dyDescent="0.25">
      <c r="B140" s="125">
        <f>'PROD. REVENDA'!B57</f>
        <v>0</v>
      </c>
      <c r="C140" s="218">
        <v>0</v>
      </c>
      <c r="D140" s="72">
        <f>'PROD. REVENDA'!E57</f>
        <v>0</v>
      </c>
      <c r="E140" s="219">
        <f t="shared" si="3"/>
        <v>0</v>
      </c>
    </row>
    <row r="141" spans="2:5" ht="15.75" x14ac:dyDescent="0.25">
      <c r="B141" s="125">
        <f>'PROD. REVENDA'!B58</f>
        <v>0</v>
      </c>
      <c r="C141" s="218">
        <v>0</v>
      </c>
      <c r="D141" s="72">
        <f>'PROD. REVENDA'!E58</f>
        <v>0</v>
      </c>
      <c r="E141" s="219">
        <f t="shared" si="3"/>
        <v>0</v>
      </c>
    </row>
    <row r="142" spans="2:5" ht="15.75" x14ac:dyDescent="0.25">
      <c r="B142" s="125">
        <f>'PROD. REVENDA'!B59</f>
        <v>0</v>
      </c>
      <c r="C142" s="218">
        <v>0</v>
      </c>
      <c r="D142" s="72">
        <f>'PROD. REVENDA'!E59</f>
        <v>0</v>
      </c>
      <c r="E142" s="219">
        <f t="shared" si="3"/>
        <v>0</v>
      </c>
    </row>
    <row r="143" spans="2:5" ht="15.75" x14ac:dyDescent="0.25">
      <c r="B143" s="125">
        <f>'PROD. REVENDA'!B60</f>
        <v>0</v>
      </c>
      <c r="C143" s="218">
        <v>0</v>
      </c>
      <c r="D143" s="72">
        <f>'PROD. REVENDA'!E60</f>
        <v>0</v>
      </c>
      <c r="E143" s="219">
        <f t="shared" si="3"/>
        <v>0</v>
      </c>
    </row>
    <row r="144" spans="2:5" ht="15.75" x14ac:dyDescent="0.25">
      <c r="B144" s="125">
        <f>'PROD. REVENDA'!B61</f>
        <v>0</v>
      </c>
      <c r="C144" s="218">
        <v>0</v>
      </c>
      <c r="D144" s="72">
        <f>'PROD. REVENDA'!E61</f>
        <v>0</v>
      </c>
      <c r="E144" s="219">
        <f t="shared" si="3"/>
        <v>0</v>
      </c>
    </row>
    <row r="145" spans="2:5" ht="15.75" x14ac:dyDescent="0.25">
      <c r="B145" s="125">
        <f>'PROD. REVENDA'!B62</f>
        <v>0</v>
      </c>
      <c r="C145" s="218">
        <v>0</v>
      </c>
      <c r="D145" s="72">
        <f>'PROD. REVENDA'!E62</f>
        <v>0</v>
      </c>
      <c r="E145" s="219">
        <f t="shared" si="3"/>
        <v>0</v>
      </c>
    </row>
    <row r="146" spans="2:5" ht="15.75" x14ac:dyDescent="0.25">
      <c r="B146" s="125">
        <f>'PROD. REVENDA'!B63</f>
        <v>0</v>
      </c>
      <c r="C146" s="218">
        <v>0</v>
      </c>
      <c r="D146" s="72">
        <f>'PROD. REVENDA'!E63</f>
        <v>0</v>
      </c>
      <c r="E146" s="219">
        <f t="shared" si="3"/>
        <v>0</v>
      </c>
    </row>
    <row r="147" spans="2:5" ht="15.75" x14ac:dyDescent="0.25">
      <c r="B147" s="125">
        <f>'PROD. REVENDA'!B64</f>
        <v>0</v>
      </c>
      <c r="C147" s="218">
        <v>0</v>
      </c>
      <c r="D147" s="72">
        <f>'PROD. REVENDA'!E64</f>
        <v>0</v>
      </c>
      <c r="E147" s="219">
        <f t="shared" si="3"/>
        <v>0</v>
      </c>
    </row>
    <row r="148" spans="2:5" ht="15.75" x14ac:dyDescent="0.25">
      <c r="B148" s="125">
        <f>'PROD. REVENDA'!B65</f>
        <v>0</v>
      </c>
      <c r="C148" s="218">
        <v>0</v>
      </c>
      <c r="D148" s="72">
        <f>'PROD. REVENDA'!E65</f>
        <v>0</v>
      </c>
      <c r="E148" s="219">
        <f t="shared" si="3"/>
        <v>0</v>
      </c>
    </row>
    <row r="149" spans="2:5" ht="15.75" x14ac:dyDescent="0.25">
      <c r="B149" s="125">
        <f>'PROD. REVENDA'!B66</f>
        <v>0</v>
      </c>
      <c r="C149" s="218">
        <v>0</v>
      </c>
      <c r="D149" s="72">
        <f>'PROD. REVENDA'!E66</f>
        <v>0</v>
      </c>
      <c r="E149" s="219">
        <f t="shared" si="3"/>
        <v>0</v>
      </c>
    </row>
    <row r="150" spans="2:5" ht="15.75" x14ac:dyDescent="0.25">
      <c r="B150" s="125">
        <f>'PROD. REVENDA'!B67</f>
        <v>0</v>
      </c>
      <c r="C150" s="218">
        <v>0</v>
      </c>
      <c r="D150" s="72">
        <f>'PROD. REVENDA'!E67</f>
        <v>0</v>
      </c>
      <c r="E150" s="219">
        <f t="shared" ref="E150:E213" si="4">IF(D150="","",C150*D150)</f>
        <v>0</v>
      </c>
    </row>
    <row r="151" spans="2:5" ht="15.75" x14ac:dyDescent="0.25">
      <c r="B151" s="125">
        <f>'PROD. REVENDA'!B68</f>
        <v>0</v>
      </c>
      <c r="C151" s="218">
        <v>0</v>
      </c>
      <c r="D151" s="72">
        <f>'PROD. REVENDA'!E68</f>
        <v>0</v>
      </c>
      <c r="E151" s="219">
        <f t="shared" si="4"/>
        <v>0</v>
      </c>
    </row>
    <row r="152" spans="2:5" ht="15.75" x14ac:dyDescent="0.25">
      <c r="B152" s="125">
        <f>'PROD. REVENDA'!B69</f>
        <v>0</v>
      </c>
      <c r="C152" s="218">
        <v>0</v>
      </c>
      <c r="D152" s="72">
        <f>'PROD. REVENDA'!E69</f>
        <v>0</v>
      </c>
      <c r="E152" s="219">
        <f t="shared" si="4"/>
        <v>0</v>
      </c>
    </row>
    <row r="153" spans="2:5" ht="15.75" x14ac:dyDescent="0.25">
      <c r="B153" s="125">
        <f>'PROD. REVENDA'!B70</f>
        <v>0</v>
      </c>
      <c r="C153" s="218">
        <v>0</v>
      </c>
      <c r="D153" s="72">
        <f>'PROD. REVENDA'!E70</f>
        <v>0</v>
      </c>
      <c r="E153" s="219">
        <f t="shared" si="4"/>
        <v>0</v>
      </c>
    </row>
    <row r="154" spans="2:5" ht="15.75" x14ac:dyDescent="0.25">
      <c r="B154" s="125">
        <f>'PROD. REVENDA'!B71</f>
        <v>0</v>
      </c>
      <c r="C154" s="218">
        <v>0</v>
      </c>
      <c r="D154" s="72">
        <f>'PROD. REVENDA'!E71</f>
        <v>0</v>
      </c>
      <c r="E154" s="219">
        <f t="shared" si="4"/>
        <v>0</v>
      </c>
    </row>
    <row r="155" spans="2:5" ht="15.75" x14ac:dyDescent="0.25">
      <c r="B155" s="125">
        <f>'PROD. REVENDA'!B72</f>
        <v>0</v>
      </c>
      <c r="C155" s="218">
        <v>0</v>
      </c>
      <c r="D155" s="72">
        <f>'PROD. REVENDA'!E72</f>
        <v>0</v>
      </c>
      <c r="E155" s="219">
        <f t="shared" si="4"/>
        <v>0</v>
      </c>
    </row>
    <row r="156" spans="2:5" ht="15.75" x14ac:dyDescent="0.25">
      <c r="B156" s="125">
        <f>'PROD. REVENDA'!B73</f>
        <v>0</v>
      </c>
      <c r="C156" s="218">
        <v>0</v>
      </c>
      <c r="D156" s="72">
        <f>'PROD. REVENDA'!E73</f>
        <v>0</v>
      </c>
      <c r="E156" s="219">
        <f t="shared" si="4"/>
        <v>0</v>
      </c>
    </row>
    <row r="157" spans="2:5" ht="15.75" x14ac:dyDescent="0.25">
      <c r="B157" s="125">
        <f>'PROD. REVENDA'!B74</f>
        <v>0</v>
      </c>
      <c r="C157" s="218">
        <v>0</v>
      </c>
      <c r="D157" s="72">
        <f>'PROD. REVENDA'!E74</f>
        <v>0</v>
      </c>
      <c r="E157" s="219">
        <f t="shared" si="4"/>
        <v>0</v>
      </c>
    </row>
    <row r="158" spans="2:5" ht="15.75" x14ac:dyDescent="0.25">
      <c r="B158" s="125">
        <f>'PROD. REVENDA'!B75</f>
        <v>0</v>
      </c>
      <c r="C158" s="218">
        <v>0</v>
      </c>
      <c r="D158" s="72">
        <f>'PROD. REVENDA'!E75</f>
        <v>0</v>
      </c>
      <c r="E158" s="219">
        <f t="shared" si="4"/>
        <v>0</v>
      </c>
    </row>
    <row r="159" spans="2:5" ht="15.75" x14ac:dyDescent="0.25">
      <c r="B159" s="125">
        <f>'PROD. REVENDA'!B76</f>
        <v>0</v>
      </c>
      <c r="C159" s="218">
        <v>0</v>
      </c>
      <c r="D159" s="72">
        <f>'PROD. REVENDA'!E76</f>
        <v>0</v>
      </c>
      <c r="E159" s="219">
        <f t="shared" si="4"/>
        <v>0</v>
      </c>
    </row>
    <row r="160" spans="2:5" ht="15.75" x14ac:dyDescent="0.25">
      <c r="B160" s="125">
        <f>'PROD. REVENDA'!B77</f>
        <v>0</v>
      </c>
      <c r="C160" s="218">
        <v>0</v>
      </c>
      <c r="D160" s="72">
        <f>'PROD. REVENDA'!E77</f>
        <v>0</v>
      </c>
      <c r="E160" s="219">
        <f t="shared" si="4"/>
        <v>0</v>
      </c>
    </row>
    <row r="161" spans="2:5" ht="15.75" x14ac:dyDescent="0.25">
      <c r="B161" s="125">
        <f>'PROD. REVENDA'!B78</f>
        <v>0</v>
      </c>
      <c r="C161" s="218">
        <v>0</v>
      </c>
      <c r="D161" s="72">
        <f>'PROD. REVENDA'!E78</f>
        <v>0</v>
      </c>
      <c r="E161" s="219">
        <f t="shared" si="4"/>
        <v>0</v>
      </c>
    </row>
    <row r="162" spans="2:5" ht="15.75" x14ac:dyDescent="0.25">
      <c r="B162" s="125">
        <f>'PROD. REVENDA'!B79</f>
        <v>0</v>
      </c>
      <c r="C162" s="218">
        <v>0</v>
      </c>
      <c r="D162" s="72">
        <f>'PROD. REVENDA'!E79</f>
        <v>0</v>
      </c>
      <c r="E162" s="219">
        <f t="shared" si="4"/>
        <v>0</v>
      </c>
    </row>
    <row r="163" spans="2:5" ht="15.75" x14ac:dyDescent="0.25">
      <c r="B163" s="125">
        <f>'PROD. REVENDA'!B80</f>
        <v>0</v>
      </c>
      <c r="C163" s="218">
        <v>0</v>
      </c>
      <c r="D163" s="72">
        <f>'PROD. REVENDA'!E80</f>
        <v>0</v>
      </c>
      <c r="E163" s="219">
        <f t="shared" si="4"/>
        <v>0</v>
      </c>
    </row>
    <row r="164" spans="2:5" ht="15.75" x14ac:dyDescent="0.25">
      <c r="B164" s="125">
        <f>'PROD. REVENDA'!B81</f>
        <v>0</v>
      </c>
      <c r="C164" s="218">
        <v>0</v>
      </c>
      <c r="D164" s="72">
        <f>'PROD. REVENDA'!E81</f>
        <v>0</v>
      </c>
      <c r="E164" s="219">
        <f t="shared" si="4"/>
        <v>0</v>
      </c>
    </row>
    <row r="165" spans="2:5" ht="15.75" x14ac:dyDescent="0.25">
      <c r="B165" s="125">
        <f>'PROD. REVENDA'!B82</f>
        <v>0</v>
      </c>
      <c r="C165" s="218">
        <v>0</v>
      </c>
      <c r="D165" s="72">
        <f>'PROD. REVENDA'!E82</f>
        <v>0</v>
      </c>
      <c r="E165" s="219">
        <f t="shared" si="4"/>
        <v>0</v>
      </c>
    </row>
    <row r="166" spans="2:5" ht="15.75" x14ac:dyDescent="0.25">
      <c r="B166" s="125">
        <f>'PROD. REVENDA'!B83</f>
        <v>0</v>
      </c>
      <c r="C166" s="218">
        <v>0</v>
      </c>
      <c r="D166" s="72">
        <f>'PROD. REVENDA'!E83</f>
        <v>0</v>
      </c>
      <c r="E166" s="219">
        <f t="shared" si="4"/>
        <v>0</v>
      </c>
    </row>
    <row r="167" spans="2:5" ht="15.75" x14ac:dyDescent="0.25">
      <c r="B167" s="125">
        <f>'PROD. REVENDA'!B84</f>
        <v>0</v>
      </c>
      <c r="C167" s="218">
        <v>0</v>
      </c>
      <c r="D167" s="72">
        <f>'PROD. REVENDA'!E84</f>
        <v>0</v>
      </c>
      <c r="E167" s="219">
        <f t="shared" si="4"/>
        <v>0</v>
      </c>
    </row>
    <row r="168" spans="2:5" ht="15.75" x14ac:dyDescent="0.25">
      <c r="B168" s="125">
        <f>'PROD. REVENDA'!B85</f>
        <v>0</v>
      </c>
      <c r="C168" s="218">
        <v>0</v>
      </c>
      <c r="D168" s="72">
        <f>'PROD. REVENDA'!E85</f>
        <v>0</v>
      </c>
      <c r="E168" s="219">
        <f t="shared" si="4"/>
        <v>0</v>
      </c>
    </row>
    <row r="169" spans="2:5" ht="15.75" x14ac:dyDescent="0.25">
      <c r="B169" s="125">
        <f>'PROD. REVENDA'!B86</f>
        <v>0</v>
      </c>
      <c r="C169" s="218">
        <v>0</v>
      </c>
      <c r="D169" s="72">
        <f>'PROD. REVENDA'!E86</f>
        <v>0</v>
      </c>
      <c r="E169" s="219">
        <f t="shared" si="4"/>
        <v>0</v>
      </c>
    </row>
    <row r="170" spans="2:5" ht="15.75" x14ac:dyDescent="0.25">
      <c r="B170" s="125">
        <f>'PROD. REVENDA'!B87</f>
        <v>0</v>
      </c>
      <c r="C170" s="218">
        <v>0</v>
      </c>
      <c r="D170" s="72">
        <f>'PROD. REVENDA'!E87</f>
        <v>0</v>
      </c>
      <c r="E170" s="219">
        <f t="shared" si="4"/>
        <v>0</v>
      </c>
    </row>
    <row r="171" spans="2:5" ht="15.75" x14ac:dyDescent="0.25">
      <c r="B171" s="125">
        <f>'PROD. REVENDA'!B88</f>
        <v>0</v>
      </c>
      <c r="C171" s="218">
        <v>0</v>
      </c>
      <c r="D171" s="72">
        <f>'PROD. REVENDA'!E88</f>
        <v>0</v>
      </c>
      <c r="E171" s="219">
        <f t="shared" si="4"/>
        <v>0</v>
      </c>
    </row>
    <row r="172" spans="2:5" ht="15.75" x14ac:dyDescent="0.25">
      <c r="B172" s="125">
        <f>'PROD. REVENDA'!B89</f>
        <v>0</v>
      </c>
      <c r="C172" s="218">
        <v>0</v>
      </c>
      <c r="D172" s="72">
        <f>'PROD. REVENDA'!E89</f>
        <v>0</v>
      </c>
      <c r="E172" s="219">
        <f t="shared" si="4"/>
        <v>0</v>
      </c>
    </row>
    <row r="173" spans="2:5" ht="15.75" x14ac:dyDescent="0.25">
      <c r="B173" s="125">
        <f>'PROD. REVENDA'!B90</f>
        <v>0</v>
      </c>
      <c r="C173" s="218">
        <v>0</v>
      </c>
      <c r="D173" s="72">
        <f>'PROD. REVENDA'!E90</f>
        <v>0</v>
      </c>
      <c r="E173" s="219">
        <f t="shared" si="4"/>
        <v>0</v>
      </c>
    </row>
    <row r="174" spans="2:5" ht="15.75" x14ac:dyDescent="0.25">
      <c r="B174" s="125">
        <f>'PROD. REVENDA'!B91</f>
        <v>0</v>
      </c>
      <c r="C174" s="218">
        <v>0</v>
      </c>
      <c r="D174" s="72">
        <f>'PROD. REVENDA'!E91</f>
        <v>0</v>
      </c>
      <c r="E174" s="219">
        <f t="shared" si="4"/>
        <v>0</v>
      </c>
    </row>
    <row r="175" spans="2:5" ht="15.75" x14ac:dyDescent="0.25">
      <c r="B175" s="125">
        <f>'PROD. REVENDA'!B92</f>
        <v>0</v>
      </c>
      <c r="C175" s="218">
        <v>0</v>
      </c>
      <c r="D175" s="72">
        <f>'PROD. REVENDA'!E92</f>
        <v>0</v>
      </c>
      <c r="E175" s="219">
        <f t="shared" si="4"/>
        <v>0</v>
      </c>
    </row>
    <row r="176" spans="2:5" ht="15.75" x14ac:dyDescent="0.25">
      <c r="B176" s="125">
        <f>'PROD. REVENDA'!B93</f>
        <v>0</v>
      </c>
      <c r="C176" s="218">
        <v>0</v>
      </c>
      <c r="D176" s="72">
        <f>'PROD. REVENDA'!E93</f>
        <v>0</v>
      </c>
      <c r="E176" s="219">
        <f t="shared" si="4"/>
        <v>0</v>
      </c>
    </row>
    <row r="177" spans="2:5" ht="15.75" x14ac:dyDescent="0.25">
      <c r="B177" s="125">
        <f>'PROD. REVENDA'!B94</f>
        <v>0</v>
      </c>
      <c r="C177" s="218">
        <v>0</v>
      </c>
      <c r="D177" s="72">
        <f>'PROD. REVENDA'!E94</f>
        <v>0</v>
      </c>
      <c r="E177" s="219">
        <f t="shared" si="4"/>
        <v>0</v>
      </c>
    </row>
    <row r="178" spans="2:5" ht="15.75" x14ac:dyDescent="0.25">
      <c r="B178" s="125">
        <f>'PROD. REVENDA'!B95</f>
        <v>0</v>
      </c>
      <c r="C178" s="218">
        <v>0</v>
      </c>
      <c r="D178" s="72">
        <f>'PROD. REVENDA'!E95</f>
        <v>0</v>
      </c>
      <c r="E178" s="219">
        <f t="shared" si="4"/>
        <v>0</v>
      </c>
    </row>
    <row r="179" spans="2:5" ht="15.75" x14ac:dyDescent="0.25">
      <c r="B179" s="125">
        <f>'PROD. REVENDA'!B96</f>
        <v>0</v>
      </c>
      <c r="C179" s="218">
        <v>0</v>
      </c>
      <c r="D179" s="72">
        <f>'PROD. REVENDA'!E96</f>
        <v>0</v>
      </c>
      <c r="E179" s="219">
        <f t="shared" si="4"/>
        <v>0</v>
      </c>
    </row>
    <row r="180" spans="2:5" ht="15.75" x14ac:dyDescent="0.25">
      <c r="B180" s="125">
        <f>'PROD. REVENDA'!B97</f>
        <v>0</v>
      </c>
      <c r="C180" s="218">
        <v>0</v>
      </c>
      <c r="D180" s="72">
        <f>'PROD. REVENDA'!E97</f>
        <v>0</v>
      </c>
      <c r="E180" s="219">
        <f t="shared" si="4"/>
        <v>0</v>
      </c>
    </row>
    <row r="181" spans="2:5" ht="15.75" x14ac:dyDescent="0.25">
      <c r="B181" s="125">
        <f>'PROD. REVENDA'!B98</f>
        <v>0</v>
      </c>
      <c r="C181" s="218">
        <v>0</v>
      </c>
      <c r="D181" s="72">
        <f>'PROD. REVENDA'!E98</f>
        <v>0</v>
      </c>
      <c r="E181" s="219">
        <f t="shared" si="4"/>
        <v>0</v>
      </c>
    </row>
    <row r="182" spans="2:5" ht="15.75" x14ac:dyDescent="0.25">
      <c r="B182" s="125">
        <f>'PROD. REVENDA'!B99</f>
        <v>0</v>
      </c>
      <c r="C182" s="218">
        <v>0</v>
      </c>
      <c r="D182" s="72">
        <f>'PROD. REVENDA'!E99</f>
        <v>0</v>
      </c>
      <c r="E182" s="219">
        <f t="shared" si="4"/>
        <v>0</v>
      </c>
    </row>
    <row r="183" spans="2:5" ht="15.75" x14ac:dyDescent="0.25">
      <c r="B183" s="125">
        <f>'PROD. REVENDA'!B100</f>
        <v>0</v>
      </c>
      <c r="C183" s="218">
        <v>0</v>
      </c>
      <c r="D183" s="72">
        <f>'PROD. REVENDA'!E100</f>
        <v>0</v>
      </c>
      <c r="E183" s="219">
        <f t="shared" si="4"/>
        <v>0</v>
      </c>
    </row>
    <row r="184" spans="2:5" ht="15.75" x14ac:dyDescent="0.25">
      <c r="B184" s="125">
        <f>'PROD. REVENDA'!B101</f>
        <v>0</v>
      </c>
      <c r="C184" s="218">
        <v>0</v>
      </c>
      <c r="D184" s="72">
        <f>'PROD. REVENDA'!E101</f>
        <v>0</v>
      </c>
      <c r="E184" s="219">
        <f t="shared" si="4"/>
        <v>0</v>
      </c>
    </row>
    <row r="185" spans="2:5" ht="15.75" x14ac:dyDescent="0.25">
      <c r="B185" s="125">
        <f>'PROD. REVENDA'!B102</f>
        <v>0</v>
      </c>
      <c r="C185" s="218">
        <v>0</v>
      </c>
      <c r="D185" s="72">
        <f>'PROD. REVENDA'!E102</f>
        <v>0</v>
      </c>
      <c r="E185" s="219">
        <f t="shared" si="4"/>
        <v>0</v>
      </c>
    </row>
    <row r="186" spans="2:5" ht="15.75" x14ac:dyDescent="0.25">
      <c r="B186" s="125">
        <f>'PROD. REVENDA'!B103</f>
        <v>0</v>
      </c>
      <c r="C186" s="218">
        <v>0</v>
      </c>
      <c r="D186" s="72">
        <f>'PROD. REVENDA'!E103</f>
        <v>0</v>
      </c>
      <c r="E186" s="219">
        <f t="shared" si="4"/>
        <v>0</v>
      </c>
    </row>
    <row r="187" spans="2:5" ht="15.75" x14ac:dyDescent="0.25">
      <c r="B187" s="125">
        <f>'PROD. REVENDA'!B104</f>
        <v>0</v>
      </c>
      <c r="C187" s="218">
        <v>0</v>
      </c>
      <c r="D187" s="72">
        <f>'PROD. REVENDA'!E104</f>
        <v>0</v>
      </c>
      <c r="E187" s="219">
        <f t="shared" si="4"/>
        <v>0</v>
      </c>
    </row>
    <row r="188" spans="2:5" ht="15.75" x14ac:dyDescent="0.25">
      <c r="B188" s="125">
        <f>'PROD. REVENDA'!B105</f>
        <v>0</v>
      </c>
      <c r="C188" s="218">
        <v>0</v>
      </c>
      <c r="D188" s="72">
        <f>'PROD. REVENDA'!E105</f>
        <v>0</v>
      </c>
      <c r="E188" s="219">
        <f t="shared" si="4"/>
        <v>0</v>
      </c>
    </row>
    <row r="189" spans="2:5" ht="15.75" x14ac:dyDescent="0.25">
      <c r="B189" s="125">
        <f>'PROD. REVENDA'!B106</f>
        <v>0</v>
      </c>
      <c r="C189" s="218">
        <v>0</v>
      </c>
      <c r="D189" s="72">
        <f>'PROD. REVENDA'!E106</f>
        <v>0</v>
      </c>
      <c r="E189" s="219">
        <f t="shared" si="4"/>
        <v>0</v>
      </c>
    </row>
    <row r="190" spans="2:5" ht="15.75" x14ac:dyDescent="0.25">
      <c r="B190" s="125">
        <f>'PROD. REVENDA'!B107</f>
        <v>0</v>
      </c>
      <c r="C190" s="218">
        <v>0</v>
      </c>
      <c r="D190" s="72">
        <f>'PROD. REVENDA'!E107</f>
        <v>0</v>
      </c>
      <c r="E190" s="219">
        <f t="shared" si="4"/>
        <v>0</v>
      </c>
    </row>
    <row r="191" spans="2:5" ht="15.75" x14ac:dyDescent="0.25">
      <c r="B191" s="125">
        <f>'PROD. REVENDA'!B108</f>
        <v>0</v>
      </c>
      <c r="C191" s="218">
        <v>0</v>
      </c>
      <c r="D191" s="72">
        <f>'PROD. REVENDA'!E108</f>
        <v>0</v>
      </c>
      <c r="E191" s="219">
        <f t="shared" si="4"/>
        <v>0</v>
      </c>
    </row>
    <row r="192" spans="2:5" ht="15.75" x14ac:dyDescent="0.25">
      <c r="B192" s="125">
        <f>'PROD. REVENDA'!B109</f>
        <v>0</v>
      </c>
      <c r="C192" s="218">
        <v>0</v>
      </c>
      <c r="D192" s="72">
        <f>'PROD. REVENDA'!E109</f>
        <v>0</v>
      </c>
      <c r="E192" s="219">
        <f t="shared" si="4"/>
        <v>0</v>
      </c>
    </row>
    <row r="193" spans="2:5" ht="15.75" x14ac:dyDescent="0.25">
      <c r="B193" s="125">
        <f>'PROD. REVENDA'!B110</f>
        <v>0</v>
      </c>
      <c r="C193" s="218">
        <v>0</v>
      </c>
      <c r="D193" s="72">
        <f>'PROD. REVENDA'!E110</f>
        <v>0</v>
      </c>
      <c r="E193" s="219">
        <f t="shared" si="4"/>
        <v>0</v>
      </c>
    </row>
    <row r="194" spans="2:5" ht="15.75" x14ac:dyDescent="0.25">
      <c r="B194" s="125">
        <f>'PROD. REVENDA'!B111</f>
        <v>0</v>
      </c>
      <c r="C194" s="218">
        <v>0</v>
      </c>
      <c r="D194" s="72">
        <f>'PROD. REVENDA'!E111</f>
        <v>0</v>
      </c>
      <c r="E194" s="219">
        <f t="shared" si="4"/>
        <v>0</v>
      </c>
    </row>
    <row r="195" spans="2:5" ht="15.75" x14ac:dyDescent="0.25">
      <c r="B195" s="125">
        <f>'PROD. REVENDA'!B112</f>
        <v>0</v>
      </c>
      <c r="C195" s="218">
        <v>0</v>
      </c>
      <c r="D195" s="72">
        <f>'PROD. REVENDA'!E112</f>
        <v>0</v>
      </c>
      <c r="E195" s="219">
        <f t="shared" si="4"/>
        <v>0</v>
      </c>
    </row>
    <row r="196" spans="2:5" ht="15.75" x14ac:dyDescent="0.25">
      <c r="B196" s="125">
        <f>'PROD. REVENDA'!B113</f>
        <v>0</v>
      </c>
      <c r="C196" s="218">
        <v>0</v>
      </c>
      <c r="D196" s="72">
        <f>'PROD. REVENDA'!E113</f>
        <v>0</v>
      </c>
      <c r="E196" s="219">
        <f t="shared" si="4"/>
        <v>0</v>
      </c>
    </row>
    <row r="197" spans="2:5" ht="15.75" x14ac:dyDescent="0.25">
      <c r="B197" s="125">
        <f>'PROD. REVENDA'!B114</f>
        <v>0</v>
      </c>
      <c r="C197" s="218">
        <v>0</v>
      </c>
      <c r="D197" s="72">
        <f>'PROD. REVENDA'!E114</f>
        <v>0</v>
      </c>
      <c r="E197" s="219">
        <f t="shared" si="4"/>
        <v>0</v>
      </c>
    </row>
    <row r="198" spans="2:5" ht="15.75" x14ac:dyDescent="0.25">
      <c r="B198" s="125">
        <f>'PROD. REVENDA'!B115</f>
        <v>0</v>
      </c>
      <c r="C198" s="218">
        <v>0</v>
      </c>
      <c r="D198" s="72">
        <f>'PROD. REVENDA'!E115</f>
        <v>0</v>
      </c>
      <c r="E198" s="219">
        <f t="shared" si="4"/>
        <v>0</v>
      </c>
    </row>
    <row r="199" spans="2:5" ht="15.75" x14ac:dyDescent="0.25">
      <c r="B199" s="125">
        <f>'PROD. REVENDA'!B116</f>
        <v>0</v>
      </c>
      <c r="C199" s="218">
        <v>0</v>
      </c>
      <c r="D199" s="72">
        <f>'PROD. REVENDA'!E116</f>
        <v>0</v>
      </c>
      <c r="E199" s="219">
        <f t="shared" si="4"/>
        <v>0</v>
      </c>
    </row>
    <row r="200" spans="2:5" ht="15.75" x14ac:dyDescent="0.25">
      <c r="B200" s="125">
        <f>'PROD. REVENDA'!B117</f>
        <v>0</v>
      </c>
      <c r="C200" s="218">
        <v>0</v>
      </c>
      <c r="D200" s="72">
        <f>'PROD. REVENDA'!E117</f>
        <v>0</v>
      </c>
      <c r="E200" s="219">
        <f t="shared" si="4"/>
        <v>0</v>
      </c>
    </row>
    <row r="201" spans="2:5" ht="15.75" x14ac:dyDescent="0.25">
      <c r="B201" s="125">
        <f>'PROD. REVENDA'!B118</f>
        <v>0</v>
      </c>
      <c r="C201" s="218">
        <v>0</v>
      </c>
      <c r="D201" s="72">
        <f>'PROD. REVENDA'!E118</f>
        <v>0</v>
      </c>
      <c r="E201" s="219">
        <f t="shared" si="4"/>
        <v>0</v>
      </c>
    </row>
    <row r="202" spans="2:5" ht="15.75" x14ac:dyDescent="0.25">
      <c r="B202" s="125">
        <f>'PROD. REVENDA'!B119</f>
        <v>0</v>
      </c>
      <c r="C202" s="218">
        <v>0</v>
      </c>
      <c r="D202" s="72">
        <f>'PROD. REVENDA'!E119</f>
        <v>0</v>
      </c>
      <c r="E202" s="219">
        <f t="shared" si="4"/>
        <v>0</v>
      </c>
    </row>
    <row r="203" spans="2:5" ht="15.75" x14ac:dyDescent="0.25">
      <c r="B203" s="125">
        <f>'PROD. REVENDA'!B120</f>
        <v>0</v>
      </c>
      <c r="C203" s="218">
        <v>0</v>
      </c>
      <c r="D203" s="72">
        <f>'PROD. REVENDA'!E120</f>
        <v>0</v>
      </c>
      <c r="E203" s="219">
        <f t="shared" si="4"/>
        <v>0</v>
      </c>
    </row>
    <row r="204" spans="2:5" ht="15.75" x14ac:dyDescent="0.25">
      <c r="B204" s="125">
        <f>'PROD. REVENDA'!B121</f>
        <v>0</v>
      </c>
      <c r="C204" s="218">
        <v>0</v>
      </c>
      <c r="D204" s="72">
        <f>'PROD. REVENDA'!E121</f>
        <v>0</v>
      </c>
      <c r="E204" s="219">
        <f t="shared" si="4"/>
        <v>0</v>
      </c>
    </row>
    <row r="205" spans="2:5" ht="15.75" x14ac:dyDescent="0.25">
      <c r="B205" s="125">
        <f>'PROD. REVENDA'!B122</f>
        <v>0</v>
      </c>
      <c r="C205" s="218">
        <v>0</v>
      </c>
      <c r="D205" s="72">
        <f>'PROD. REVENDA'!E122</f>
        <v>0</v>
      </c>
      <c r="E205" s="219">
        <f t="shared" si="4"/>
        <v>0</v>
      </c>
    </row>
    <row r="206" spans="2:5" ht="15.75" x14ac:dyDescent="0.25">
      <c r="B206" s="125">
        <f>'PROD. REVENDA'!B123</f>
        <v>0</v>
      </c>
      <c r="C206" s="218">
        <v>0</v>
      </c>
      <c r="D206" s="72">
        <f>'PROD. REVENDA'!E123</f>
        <v>0</v>
      </c>
      <c r="E206" s="219">
        <f t="shared" si="4"/>
        <v>0</v>
      </c>
    </row>
    <row r="207" spans="2:5" ht="15.75" x14ac:dyDescent="0.25">
      <c r="B207" s="125">
        <f>'PROD. REVENDA'!B124</f>
        <v>0</v>
      </c>
      <c r="C207" s="218">
        <v>0</v>
      </c>
      <c r="D207" s="72">
        <f>'PROD. REVENDA'!E124</f>
        <v>0</v>
      </c>
      <c r="E207" s="219">
        <f t="shared" si="4"/>
        <v>0</v>
      </c>
    </row>
    <row r="208" spans="2:5" ht="15.75" x14ac:dyDescent="0.25">
      <c r="B208" s="125">
        <f>'PROD. REVENDA'!B125</f>
        <v>0</v>
      </c>
      <c r="C208" s="218">
        <v>0</v>
      </c>
      <c r="D208" s="72">
        <f>'PROD. REVENDA'!E125</f>
        <v>0</v>
      </c>
      <c r="E208" s="219">
        <f t="shared" si="4"/>
        <v>0</v>
      </c>
    </row>
    <row r="209" spans="2:5" ht="15.75" x14ac:dyDescent="0.25">
      <c r="B209" s="125">
        <f>'PROD. REVENDA'!B126</f>
        <v>0</v>
      </c>
      <c r="C209" s="218">
        <v>0</v>
      </c>
      <c r="D209" s="72">
        <f>'PROD. REVENDA'!E126</f>
        <v>0</v>
      </c>
      <c r="E209" s="219">
        <f t="shared" si="4"/>
        <v>0</v>
      </c>
    </row>
    <row r="210" spans="2:5" ht="15.75" x14ac:dyDescent="0.25">
      <c r="B210" s="125">
        <f>'PROD. REVENDA'!B127</f>
        <v>0</v>
      </c>
      <c r="C210" s="218">
        <v>0</v>
      </c>
      <c r="D210" s="72">
        <f>'PROD. REVENDA'!E127</f>
        <v>0</v>
      </c>
      <c r="E210" s="219">
        <f t="shared" si="4"/>
        <v>0</v>
      </c>
    </row>
    <row r="211" spans="2:5" ht="15.75" x14ac:dyDescent="0.25">
      <c r="B211" s="125">
        <f>'PROD. REVENDA'!B128</f>
        <v>0</v>
      </c>
      <c r="C211" s="218">
        <v>0</v>
      </c>
      <c r="D211" s="72">
        <f>'PROD. REVENDA'!E128</f>
        <v>0</v>
      </c>
      <c r="E211" s="219">
        <f t="shared" si="4"/>
        <v>0</v>
      </c>
    </row>
    <row r="212" spans="2:5" ht="15.75" x14ac:dyDescent="0.25">
      <c r="B212" s="125">
        <f>'PROD. REVENDA'!B129</f>
        <v>0</v>
      </c>
      <c r="C212" s="218">
        <v>0</v>
      </c>
      <c r="D212" s="72">
        <f>'PROD. REVENDA'!E129</f>
        <v>0</v>
      </c>
      <c r="E212" s="219">
        <f t="shared" si="4"/>
        <v>0</v>
      </c>
    </row>
    <row r="213" spans="2:5" ht="15.75" x14ac:dyDescent="0.25">
      <c r="B213" s="125">
        <f>'PROD. REVENDA'!B130</f>
        <v>0</v>
      </c>
      <c r="C213" s="218">
        <v>0</v>
      </c>
      <c r="D213" s="72">
        <f>'PROD. REVENDA'!E130</f>
        <v>0</v>
      </c>
      <c r="E213" s="219">
        <f t="shared" si="4"/>
        <v>0</v>
      </c>
    </row>
    <row r="214" spans="2:5" ht="15.75" x14ac:dyDescent="0.25">
      <c r="B214" s="125">
        <f>'PROD. REVENDA'!B131</f>
        <v>0</v>
      </c>
      <c r="C214" s="218">
        <v>0</v>
      </c>
      <c r="D214" s="72">
        <f>'PROD. REVENDA'!E131</f>
        <v>0</v>
      </c>
      <c r="E214" s="219">
        <f t="shared" ref="E214:E277" si="5">IF(D214="","",C214*D214)</f>
        <v>0</v>
      </c>
    </row>
    <row r="215" spans="2:5" ht="15.75" x14ac:dyDescent="0.25">
      <c r="B215" s="125">
        <f>'PROD. REVENDA'!B132</f>
        <v>0</v>
      </c>
      <c r="C215" s="218">
        <v>0</v>
      </c>
      <c r="D215" s="72">
        <f>'PROD. REVENDA'!E132</f>
        <v>0</v>
      </c>
      <c r="E215" s="219">
        <f t="shared" si="5"/>
        <v>0</v>
      </c>
    </row>
    <row r="216" spans="2:5" ht="15.75" x14ac:dyDescent="0.25">
      <c r="B216" s="125">
        <f>'PROD. REVENDA'!B133</f>
        <v>0</v>
      </c>
      <c r="C216" s="218">
        <v>0</v>
      </c>
      <c r="D216" s="72">
        <f>'PROD. REVENDA'!E133</f>
        <v>0</v>
      </c>
      <c r="E216" s="219">
        <f t="shared" si="5"/>
        <v>0</v>
      </c>
    </row>
    <row r="217" spans="2:5" ht="15.75" x14ac:dyDescent="0.25">
      <c r="B217" s="125">
        <f>'PROD. REVENDA'!B134</f>
        <v>0</v>
      </c>
      <c r="C217" s="218">
        <v>0</v>
      </c>
      <c r="D217" s="72">
        <f>'PROD. REVENDA'!E134</f>
        <v>0</v>
      </c>
      <c r="E217" s="219">
        <f t="shared" si="5"/>
        <v>0</v>
      </c>
    </row>
    <row r="218" spans="2:5" ht="15.75" x14ac:dyDescent="0.25">
      <c r="B218" s="125">
        <f>'PROD. REVENDA'!B135</f>
        <v>0</v>
      </c>
      <c r="C218" s="218">
        <v>0</v>
      </c>
      <c r="D218" s="72">
        <f>'PROD. REVENDA'!E135</f>
        <v>0</v>
      </c>
      <c r="E218" s="219">
        <f t="shared" si="5"/>
        <v>0</v>
      </c>
    </row>
    <row r="219" spans="2:5" ht="15.75" x14ac:dyDescent="0.25">
      <c r="B219" s="125">
        <f>'PROD. REVENDA'!B136</f>
        <v>0</v>
      </c>
      <c r="C219" s="218">
        <v>0</v>
      </c>
      <c r="D219" s="72">
        <f>'PROD. REVENDA'!E136</f>
        <v>0</v>
      </c>
      <c r="E219" s="219">
        <f t="shared" si="5"/>
        <v>0</v>
      </c>
    </row>
    <row r="220" spans="2:5" ht="15.75" x14ac:dyDescent="0.25">
      <c r="B220" s="125">
        <f>'PROD. REVENDA'!B137</f>
        <v>0</v>
      </c>
      <c r="C220" s="218">
        <v>0</v>
      </c>
      <c r="D220" s="72">
        <f>'PROD. REVENDA'!E137</f>
        <v>0</v>
      </c>
      <c r="E220" s="219">
        <f t="shared" si="5"/>
        <v>0</v>
      </c>
    </row>
    <row r="221" spans="2:5" ht="15.75" x14ac:dyDescent="0.25">
      <c r="B221" s="125">
        <f>'PROD. REVENDA'!B138</f>
        <v>0</v>
      </c>
      <c r="C221" s="218">
        <v>0</v>
      </c>
      <c r="D221" s="72">
        <f>'PROD. REVENDA'!E138</f>
        <v>0</v>
      </c>
      <c r="E221" s="219">
        <f t="shared" si="5"/>
        <v>0</v>
      </c>
    </row>
    <row r="222" spans="2:5" ht="15.75" x14ac:dyDescent="0.25">
      <c r="B222" s="125">
        <f>'PROD. REVENDA'!B139</f>
        <v>0</v>
      </c>
      <c r="C222" s="218">
        <v>0</v>
      </c>
      <c r="D222" s="72">
        <f>'PROD. REVENDA'!E139</f>
        <v>0</v>
      </c>
      <c r="E222" s="219">
        <f t="shared" si="5"/>
        <v>0</v>
      </c>
    </row>
    <row r="223" spans="2:5" ht="15.75" x14ac:dyDescent="0.25">
      <c r="B223" s="125">
        <f>'PROD. REVENDA'!B140</f>
        <v>0</v>
      </c>
      <c r="C223" s="218">
        <v>0</v>
      </c>
      <c r="D223" s="72">
        <f>'PROD. REVENDA'!E140</f>
        <v>0</v>
      </c>
      <c r="E223" s="219">
        <f t="shared" si="5"/>
        <v>0</v>
      </c>
    </row>
    <row r="224" spans="2:5" ht="15.75" x14ac:dyDescent="0.25">
      <c r="B224" s="125">
        <f>'PROD. REVENDA'!B141</f>
        <v>0</v>
      </c>
      <c r="C224" s="218">
        <v>0</v>
      </c>
      <c r="D224" s="72">
        <f>'PROD. REVENDA'!E141</f>
        <v>0</v>
      </c>
      <c r="E224" s="219">
        <f t="shared" si="5"/>
        <v>0</v>
      </c>
    </row>
    <row r="225" spans="2:5" ht="15.75" x14ac:dyDescent="0.25">
      <c r="B225" s="125">
        <f>'PROD. REVENDA'!B142</f>
        <v>0</v>
      </c>
      <c r="C225" s="218">
        <v>0</v>
      </c>
      <c r="D225" s="72">
        <f>'PROD. REVENDA'!E142</f>
        <v>0</v>
      </c>
      <c r="E225" s="219">
        <f t="shared" si="5"/>
        <v>0</v>
      </c>
    </row>
    <row r="226" spans="2:5" ht="15.75" x14ac:dyDescent="0.25">
      <c r="B226" s="125">
        <f>'PROD. REVENDA'!B143</f>
        <v>0</v>
      </c>
      <c r="C226" s="218">
        <v>0</v>
      </c>
      <c r="D226" s="72">
        <f>'PROD. REVENDA'!E143</f>
        <v>0</v>
      </c>
      <c r="E226" s="219">
        <f t="shared" si="5"/>
        <v>0</v>
      </c>
    </row>
    <row r="227" spans="2:5" ht="15.75" x14ac:dyDescent="0.25">
      <c r="B227" s="125">
        <f>'PROD. REVENDA'!B144</f>
        <v>0</v>
      </c>
      <c r="C227" s="218">
        <v>0</v>
      </c>
      <c r="D227" s="72">
        <f>'PROD. REVENDA'!E144</f>
        <v>0</v>
      </c>
      <c r="E227" s="219">
        <f t="shared" si="5"/>
        <v>0</v>
      </c>
    </row>
    <row r="228" spans="2:5" ht="15.75" x14ac:dyDescent="0.25">
      <c r="B228" s="125">
        <f>'PROD. REVENDA'!B145</f>
        <v>0</v>
      </c>
      <c r="C228" s="218">
        <v>0</v>
      </c>
      <c r="D228" s="72">
        <f>'PROD. REVENDA'!E145</f>
        <v>0</v>
      </c>
      <c r="E228" s="219">
        <f t="shared" si="5"/>
        <v>0</v>
      </c>
    </row>
    <row r="229" spans="2:5" ht="15.75" x14ac:dyDescent="0.25">
      <c r="B229" s="125">
        <f>'PROD. REVENDA'!B146</f>
        <v>0</v>
      </c>
      <c r="C229" s="218">
        <v>0</v>
      </c>
      <c r="D229" s="72">
        <f>'PROD. REVENDA'!E146</f>
        <v>0</v>
      </c>
      <c r="E229" s="219">
        <f t="shared" si="5"/>
        <v>0</v>
      </c>
    </row>
    <row r="230" spans="2:5" ht="15.75" x14ac:dyDescent="0.25">
      <c r="B230" s="125">
        <f>'PROD. REVENDA'!B147</f>
        <v>0</v>
      </c>
      <c r="C230" s="218">
        <v>0</v>
      </c>
      <c r="D230" s="72">
        <f>'PROD. REVENDA'!E147</f>
        <v>0</v>
      </c>
      <c r="E230" s="219">
        <f t="shared" si="5"/>
        <v>0</v>
      </c>
    </row>
    <row r="231" spans="2:5" ht="15.75" x14ac:dyDescent="0.25">
      <c r="B231" s="125">
        <f>'PROD. REVENDA'!B148</f>
        <v>0</v>
      </c>
      <c r="C231" s="218">
        <v>0</v>
      </c>
      <c r="D231" s="72">
        <f>'PROD. REVENDA'!E148</f>
        <v>0</v>
      </c>
      <c r="E231" s="219">
        <f t="shared" si="5"/>
        <v>0</v>
      </c>
    </row>
    <row r="232" spans="2:5" ht="15.75" x14ac:dyDescent="0.25">
      <c r="B232" s="125">
        <f>'PROD. REVENDA'!B149</f>
        <v>0</v>
      </c>
      <c r="C232" s="218">
        <v>0</v>
      </c>
      <c r="D232" s="72">
        <f>'PROD. REVENDA'!E149</f>
        <v>0</v>
      </c>
      <c r="E232" s="219">
        <f t="shared" si="5"/>
        <v>0</v>
      </c>
    </row>
    <row r="233" spans="2:5" ht="15.75" x14ac:dyDescent="0.25">
      <c r="B233" s="125">
        <f>'PROD. REVENDA'!B150</f>
        <v>0</v>
      </c>
      <c r="C233" s="218">
        <v>0</v>
      </c>
      <c r="D233" s="72">
        <f>'PROD. REVENDA'!E150</f>
        <v>0</v>
      </c>
      <c r="E233" s="219">
        <f t="shared" si="5"/>
        <v>0</v>
      </c>
    </row>
    <row r="234" spans="2:5" ht="15.75" x14ac:dyDescent="0.25">
      <c r="B234" s="125">
        <f>'PROD. REVENDA'!B151</f>
        <v>0</v>
      </c>
      <c r="C234" s="218">
        <v>0</v>
      </c>
      <c r="D234" s="72">
        <f>'PROD. REVENDA'!E151</f>
        <v>0</v>
      </c>
      <c r="E234" s="219">
        <f t="shared" si="5"/>
        <v>0</v>
      </c>
    </row>
    <row r="235" spans="2:5" ht="15.75" x14ac:dyDescent="0.25">
      <c r="B235" s="125">
        <f>'PROD. REVENDA'!B152</f>
        <v>0</v>
      </c>
      <c r="C235" s="218">
        <v>0</v>
      </c>
      <c r="D235" s="72">
        <f>'PROD. REVENDA'!E152</f>
        <v>0</v>
      </c>
      <c r="E235" s="219">
        <f t="shared" si="5"/>
        <v>0</v>
      </c>
    </row>
    <row r="236" spans="2:5" ht="15.75" x14ac:dyDescent="0.25">
      <c r="B236" s="125">
        <f>'PROD. REVENDA'!B153</f>
        <v>0</v>
      </c>
      <c r="C236" s="218">
        <v>0</v>
      </c>
      <c r="D236" s="72">
        <f>'PROD. REVENDA'!E153</f>
        <v>0</v>
      </c>
      <c r="E236" s="219">
        <f t="shared" si="5"/>
        <v>0</v>
      </c>
    </row>
    <row r="237" spans="2:5" ht="15.75" x14ac:dyDescent="0.25">
      <c r="B237" s="125">
        <f>'PROD. REVENDA'!B154</f>
        <v>0</v>
      </c>
      <c r="C237" s="218">
        <v>0</v>
      </c>
      <c r="D237" s="72">
        <f>'PROD. REVENDA'!E154</f>
        <v>0</v>
      </c>
      <c r="E237" s="219">
        <f t="shared" si="5"/>
        <v>0</v>
      </c>
    </row>
    <row r="238" spans="2:5" ht="15.75" x14ac:dyDescent="0.25">
      <c r="B238" s="125">
        <f>'PROD. REVENDA'!B155</f>
        <v>0</v>
      </c>
      <c r="C238" s="218">
        <v>0</v>
      </c>
      <c r="D238" s="72">
        <f>'PROD. REVENDA'!E155</f>
        <v>0</v>
      </c>
      <c r="E238" s="219">
        <f t="shared" si="5"/>
        <v>0</v>
      </c>
    </row>
    <row r="239" spans="2:5" ht="15.75" x14ac:dyDescent="0.25">
      <c r="B239" s="125">
        <f>'PROD. REVENDA'!B156</f>
        <v>0</v>
      </c>
      <c r="C239" s="218">
        <v>0</v>
      </c>
      <c r="D239" s="72">
        <f>'PROD. REVENDA'!E156</f>
        <v>0</v>
      </c>
      <c r="E239" s="219">
        <f t="shared" si="5"/>
        <v>0</v>
      </c>
    </row>
    <row r="240" spans="2:5" ht="15.75" x14ac:dyDescent="0.25">
      <c r="B240" s="125">
        <f>'PROD. REVENDA'!B157</f>
        <v>0</v>
      </c>
      <c r="C240" s="218">
        <v>0</v>
      </c>
      <c r="D240" s="72">
        <f>'PROD. REVENDA'!E157</f>
        <v>0</v>
      </c>
      <c r="E240" s="219">
        <f t="shared" si="5"/>
        <v>0</v>
      </c>
    </row>
    <row r="241" spans="2:5" ht="15.75" x14ac:dyDescent="0.25">
      <c r="B241" s="125">
        <f>'PROD. REVENDA'!B158</f>
        <v>0</v>
      </c>
      <c r="C241" s="218">
        <v>0</v>
      </c>
      <c r="D241" s="72">
        <f>'PROD. REVENDA'!E158</f>
        <v>0</v>
      </c>
      <c r="E241" s="219">
        <f t="shared" si="5"/>
        <v>0</v>
      </c>
    </row>
    <row r="242" spans="2:5" ht="15.75" x14ac:dyDescent="0.25">
      <c r="B242" s="125">
        <f>'PROD. REVENDA'!B159</f>
        <v>0</v>
      </c>
      <c r="C242" s="218">
        <v>0</v>
      </c>
      <c r="D242" s="72">
        <f>'PROD. REVENDA'!E159</f>
        <v>0</v>
      </c>
      <c r="E242" s="219">
        <f t="shared" si="5"/>
        <v>0</v>
      </c>
    </row>
    <row r="243" spans="2:5" ht="15.75" x14ac:dyDescent="0.25">
      <c r="B243" s="125">
        <f>'PROD. REVENDA'!B160</f>
        <v>0</v>
      </c>
      <c r="C243" s="218">
        <v>0</v>
      </c>
      <c r="D243" s="72">
        <f>'PROD. REVENDA'!E160</f>
        <v>0</v>
      </c>
      <c r="E243" s="219">
        <f t="shared" si="5"/>
        <v>0</v>
      </c>
    </row>
    <row r="244" spans="2:5" ht="15.75" x14ac:dyDescent="0.25">
      <c r="B244" s="125">
        <f>'PROD. REVENDA'!B161</f>
        <v>0</v>
      </c>
      <c r="C244" s="218">
        <v>0</v>
      </c>
      <c r="D244" s="72">
        <f>'PROD. REVENDA'!E161</f>
        <v>0</v>
      </c>
      <c r="E244" s="219">
        <f t="shared" si="5"/>
        <v>0</v>
      </c>
    </row>
    <row r="245" spans="2:5" ht="15.75" x14ac:dyDescent="0.25">
      <c r="B245" s="125">
        <f>'PROD. REVENDA'!B162</f>
        <v>0</v>
      </c>
      <c r="C245" s="218">
        <v>0</v>
      </c>
      <c r="D245" s="72">
        <f>'PROD. REVENDA'!E162</f>
        <v>0</v>
      </c>
      <c r="E245" s="219">
        <f t="shared" si="5"/>
        <v>0</v>
      </c>
    </row>
    <row r="246" spans="2:5" ht="15.75" x14ac:dyDescent="0.25">
      <c r="B246" s="125">
        <f>'PROD. REVENDA'!B163</f>
        <v>0</v>
      </c>
      <c r="C246" s="218">
        <v>0</v>
      </c>
      <c r="D246" s="72">
        <f>'PROD. REVENDA'!E163</f>
        <v>0</v>
      </c>
      <c r="E246" s="219">
        <f t="shared" si="5"/>
        <v>0</v>
      </c>
    </row>
    <row r="247" spans="2:5" ht="15.75" x14ac:dyDescent="0.25">
      <c r="B247" s="125">
        <f>'PROD. REVENDA'!B164</f>
        <v>0</v>
      </c>
      <c r="C247" s="218">
        <v>0</v>
      </c>
      <c r="D247" s="72">
        <f>'PROD. REVENDA'!E164</f>
        <v>0</v>
      </c>
      <c r="E247" s="219">
        <f t="shared" si="5"/>
        <v>0</v>
      </c>
    </row>
    <row r="248" spans="2:5" ht="15.75" x14ac:dyDescent="0.25">
      <c r="B248" s="125">
        <f>'PROD. REVENDA'!B165</f>
        <v>0</v>
      </c>
      <c r="C248" s="218">
        <v>0</v>
      </c>
      <c r="D248" s="72">
        <f>'PROD. REVENDA'!E165</f>
        <v>0</v>
      </c>
      <c r="E248" s="219">
        <f t="shared" si="5"/>
        <v>0</v>
      </c>
    </row>
    <row r="249" spans="2:5" ht="15.75" x14ac:dyDescent="0.25">
      <c r="B249" s="125">
        <f>'PROD. REVENDA'!B166</f>
        <v>0</v>
      </c>
      <c r="C249" s="218">
        <v>0</v>
      </c>
      <c r="D249" s="72">
        <f>'PROD. REVENDA'!E166</f>
        <v>0</v>
      </c>
      <c r="E249" s="219">
        <f t="shared" si="5"/>
        <v>0</v>
      </c>
    </row>
    <row r="250" spans="2:5" ht="15.75" x14ac:dyDescent="0.25">
      <c r="B250" s="125">
        <f>'PROD. REVENDA'!B167</f>
        <v>0</v>
      </c>
      <c r="C250" s="218">
        <v>0</v>
      </c>
      <c r="D250" s="72">
        <f>'PROD. REVENDA'!E167</f>
        <v>0</v>
      </c>
      <c r="E250" s="219">
        <f t="shared" si="5"/>
        <v>0</v>
      </c>
    </row>
    <row r="251" spans="2:5" ht="15.75" x14ac:dyDescent="0.25">
      <c r="B251" s="125">
        <f>'PROD. REVENDA'!B168</f>
        <v>0</v>
      </c>
      <c r="C251" s="218">
        <v>0</v>
      </c>
      <c r="D251" s="72">
        <f>'PROD. REVENDA'!E168</f>
        <v>0</v>
      </c>
      <c r="E251" s="219">
        <f t="shared" si="5"/>
        <v>0</v>
      </c>
    </row>
    <row r="252" spans="2:5" ht="15.75" x14ac:dyDescent="0.25">
      <c r="B252" s="125">
        <f>'PROD. REVENDA'!B169</f>
        <v>0</v>
      </c>
      <c r="C252" s="218">
        <v>0</v>
      </c>
      <c r="D252" s="72">
        <f>'PROD. REVENDA'!E169</f>
        <v>0</v>
      </c>
      <c r="E252" s="219">
        <f t="shared" si="5"/>
        <v>0</v>
      </c>
    </row>
    <row r="253" spans="2:5" ht="15.75" x14ac:dyDescent="0.25">
      <c r="B253" s="125">
        <f>'PROD. REVENDA'!B170</f>
        <v>0</v>
      </c>
      <c r="C253" s="218">
        <v>0</v>
      </c>
      <c r="D253" s="72">
        <f>'PROD. REVENDA'!E170</f>
        <v>0</v>
      </c>
      <c r="E253" s="219">
        <f t="shared" si="5"/>
        <v>0</v>
      </c>
    </row>
    <row r="254" spans="2:5" ht="15.75" x14ac:dyDescent="0.25">
      <c r="B254" s="125">
        <f>'PROD. REVENDA'!B171</f>
        <v>0</v>
      </c>
      <c r="C254" s="218">
        <v>0</v>
      </c>
      <c r="D254" s="72">
        <f>'PROD. REVENDA'!E171</f>
        <v>0</v>
      </c>
      <c r="E254" s="219">
        <f t="shared" si="5"/>
        <v>0</v>
      </c>
    </row>
    <row r="255" spans="2:5" ht="15.75" x14ac:dyDescent="0.25">
      <c r="B255" s="125">
        <f>'PROD. REVENDA'!B172</f>
        <v>0</v>
      </c>
      <c r="C255" s="218">
        <v>0</v>
      </c>
      <c r="D255" s="72">
        <f>'PROD. REVENDA'!E172</f>
        <v>0</v>
      </c>
      <c r="E255" s="219">
        <f t="shared" si="5"/>
        <v>0</v>
      </c>
    </row>
    <row r="256" spans="2:5" ht="15.75" x14ac:dyDescent="0.25">
      <c r="B256" s="125">
        <f>'PROD. REVENDA'!B173</f>
        <v>0</v>
      </c>
      <c r="C256" s="218">
        <v>0</v>
      </c>
      <c r="D256" s="72">
        <f>'PROD. REVENDA'!E173</f>
        <v>0</v>
      </c>
      <c r="E256" s="219">
        <f t="shared" si="5"/>
        <v>0</v>
      </c>
    </row>
    <row r="257" spans="2:5" ht="15.75" x14ac:dyDescent="0.25">
      <c r="B257" s="125">
        <f>'PROD. REVENDA'!B174</f>
        <v>0</v>
      </c>
      <c r="C257" s="218">
        <v>0</v>
      </c>
      <c r="D257" s="72">
        <f>'PROD. REVENDA'!E174</f>
        <v>0</v>
      </c>
      <c r="E257" s="219">
        <f t="shared" si="5"/>
        <v>0</v>
      </c>
    </row>
    <row r="258" spans="2:5" ht="15.75" x14ac:dyDescent="0.25">
      <c r="B258" s="125">
        <f>'PROD. REVENDA'!B175</f>
        <v>0</v>
      </c>
      <c r="C258" s="218">
        <v>0</v>
      </c>
      <c r="D258" s="72">
        <f>'PROD. REVENDA'!E175</f>
        <v>0</v>
      </c>
      <c r="E258" s="219">
        <f t="shared" si="5"/>
        <v>0</v>
      </c>
    </row>
    <row r="259" spans="2:5" ht="15.75" x14ac:dyDescent="0.25">
      <c r="B259" s="125">
        <f>'PROD. REVENDA'!B176</f>
        <v>0</v>
      </c>
      <c r="C259" s="218">
        <v>0</v>
      </c>
      <c r="D259" s="72">
        <f>'PROD. REVENDA'!E176</f>
        <v>0</v>
      </c>
      <c r="E259" s="219">
        <f t="shared" si="5"/>
        <v>0</v>
      </c>
    </row>
    <row r="260" spans="2:5" ht="15.75" x14ac:dyDescent="0.25">
      <c r="B260" s="125">
        <f>'PROD. REVENDA'!B177</f>
        <v>0</v>
      </c>
      <c r="C260" s="218">
        <v>0</v>
      </c>
      <c r="D260" s="72">
        <f>'PROD. REVENDA'!E177</f>
        <v>0</v>
      </c>
      <c r="E260" s="219">
        <f t="shared" si="5"/>
        <v>0</v>
      </c>
    </row>
    <row r="261" spans="2:5" ht="15.75" x14ac:dyDescent="0.25">
      <c r="B261" s="125">
        <f>'PROD. REVENDA'!B178</f>
        <v>0</v>
      </c>
      <c r="C261" s="218">
        <v>0</v>
      </c>
      <c r="D261" s="72">
        <f>'PROD. REVENDA'!E178</f>
        <v>0</v>
      </c>
      <c r="E261" s="219">
        <f t="shared" si="5"/>
        <v>0</v>
      </c>
    </row>
    <row r="262" spans="2:5" ht="15.75" x14ac:dyDescent="0.25">
      <c r="B262" s="125">
        <f>'PROD. REVENDA'!B179</f>
        <v>0</v>
      </c>
      <c r="C262" s="218">
        <v>0</v>
      </c>
      <c r="D262" s="72">
        <f>'PROD. REVENDA'!E179</f>
        <v>0</v>
      </c>
      <c r="E262" s="219">
        <f t="shared" si="5"/>
        <v>0</v>
      </c>
    </row>
    <row r="263" spans="2:5" ht="15.75" x14ac:dyDescent="0.25">
      <c r="B263" s="125">
        <f>'PROD. REVENDA'!B180</f>
        <v>0</v>
      </c>
      <c r="C263" s="218">
        <v>0</v>
      </c>
      <c r="D263" s="72">
        <f>'PROD. REVENDA'!E180</f>
        <v>0</v>
      </c>
      <c r="E263" s="219">
        <f t="shared" si="5"/>
        <v>0</v>
      </c>
    </row>
    <row r="264" spans="2:5" ht="15.75" x14ac:dyDescent="0.25">
      <c r="B264" s="125">
        <f>'PROD. REVENDA'!B181</f>
        <v>0</v>
      </c>
      <c r="C264" s="218">
        <v>0</v>
      </c>
      <c r="D264" s="72">
        <f>'PROD. REVENDA'!E181</f>
        <v>0</v>
      </c>
      <c r="E264" s="219">
        <f t="shared" si="5"/>
        <v>0</v>
      </c>
    </row>
    <row r="265" spans="2:5" ht="15.75" x14ac:dyDescent="0.25">
      <c r="B265" s="125">
        <f>'PROD. REVENDA'!B182</f>
        <v>0</v>
      </c>
      <c r="C265" s="218">
        <v>0</v>
      </c>
      <c r="D265" s="72">
        <f>'PROD. REVENDA'!E182</f>
        <v>0</v>
      </c>
      <c r="E265" s="219">
        <f t="shared" si="5"/>
        <v>0</v>
      </c>
    </row>
    <row r="266" spans="2:5" ht="15.75" x14ac:dyDescent="0.25">
      <c r="B266" s="125">
        <f>'PROD. REVENDA'!B183</f>
        <v>0</v>
      </c>
      <c r="C266" s="218">
        <v>0</v>
      </c>
      <c r="D266" s="72">
        <f>'PROD. REVENDA'!E183</f>
        <v>0</v>
      </c>
      <c r="E266" s="219">
        <f t="shared" si="5"/>
        <v>0</v>
      </c>
    </row>
    <row r="267" spans="2:5" ht="15.75" x14ac:dyDescent="0.25">
      <c r="B267" s="125">
        <f>'PROD. REVENDA'!B184</f>
        <v>0</v>
      </c>
      <c r="C267" s="218">
        <v>0</v>
      </c>
      <c r="D267" s="72">
        <f>'PROD. REVENDA'!E184</f>
        <v>0</v>
      </c>
      <c r="E267" s="219">
        <f t="shared" si="5"/>
        <v>0</v>
      </c>
    </row>
    <row r="268" spans="2:5" ht="15.75" x14ac:dyDescent="0.25">
      <c r="B268" s="125">
        <f>'PROD. REVENDA'!B185</f>
        <v>0</v>
      </c>
      <c r="C268" s="218">
        <v>0</v>
      </c>
      <c r="D268" s="72">
        <f>'PROD. REVENDA'!E185</f>
        <v>0</v>
      </c>
      <c r="E268" s="219">
        <f t="shared" si="5"/>
        <v>0</v>
      </c>
    </row>
    <row r="269" spans="2:5" ht="15.75" x14ac:dyDescent="0.25">
      <c r="B269" s="125">
        <f>'PROD. REVENDA'!B186</f>
        <v>0</v>
      </c>
      <c r="C269" s="218">
        <v>0</v>
      </c>
      <c r="D269" s="72">
        <f>'PROD. REVENDA'!E186</f>
        <v>0</v>
      </c>
      <c r="E269" s="219">
        <f t="shared" si="5"/>
        <v>0</v>
      </c>
    </row>
    <row r="270" spans="2:5" ht="15.75" x14ac:dyDescent="0.25">
      <c r="B270" s="125">
        <f>'PROD. REVENDA'!B187</f>
        <v>0</v>
      </c>
      <c r="C270" s="218">
        <v>0</v>
      </c>
      <c r="D270" s="72">
        <f>'PROD. REVENDA'!E187</f>
        <v>0</v>
      </c>
      <c r="E270" s="219">
        <f t="shared" si="5"/>
        <v>0</v>
      </c>
    </row>
    <row r="271" spans="2:5" ht="15.75" x14ac:dyDescent="0.25">
      <c r="B271" s="125">
        <f>'PROD. REVENDA'!B188</f>
        <v>0</v>
      </c>
      <c r="C271" s="218">
        <v>0</v>
      </c>
      <c r="D271" s="72">
        <f>'PROD. REVENDA'!E188</f>
        <v>0</v>
      </c>
      <c r="E271" s="219">
        <f t="shared" si="5"/>
        <v>0</v>
      </c>
    </row>
    <row r="272" spans="2:5" ht="15.75" x14ac:dyDescent="0.25">
      <c r="B272" s="125">
        <f>'PROD. REVENDA'!B189</f>
        <v>0</v>
      </c>
      <c r="C272" s="218">
        <v>0</v>
      </c>
      <c r="D272" s="72">
        <f>'PROD. REVENDA'!E189</f>
        <v>0</v>
      </c>
      <c r="E272" s="219">
        <f t="shared" si="5"/>
        <v>0</v>
      </c>
    </row>
    <row r="273" spans="2:5" ht="15.75" x14ac:dyDescent="0.25">
      <c r="B273" s="125">
        <f>'PROD. REVENDA'!B190</f>
        <v>0</v>
      </c>
      <c r="C273" s="218">
        <v>0</v>
      </c>
      <c r="D273" s="72">
        <f>'PROD. REVENDA'!E190</f>
        <v>0</v>
      </c>
      <c r="E273" s="219">
        <f t="shared" si="5"/>
        <v>0</v>
      </c>
    </row>
    <row r="274" spans="2:5" ht="15.75" x14ac:dyDescent="0.25">
      <c r="B274" s="125">
        <f>'PROD. REVENDA'!B191</f>
        <v>0</v>
      </c>
      <c r="C274" s="218">
        <v>0</v>
      </c>
      <c r="D274" s="72">
        <f>'PROD. REVENDA'!E191</f>
        <v>0</v>
      </c>
      <c r="E274" s="219">
        <f t="shared" si="5"/>
        <v>0</v>
      </c>
    </row>
    <row r="275" spans="2:5" ht="15.75" x14ac:dyDescent="0.25">
      <c r="B275" s="125">
        <f>'PROD. REVENDA'!B192</f>
        <v>0</v>
      </c>
      <c r="C275" s="218">
        <v>0</v>
      </c>
      <c r="D275" s="72">
        <f>'PROD. REVENDA'!E192</f>
        <v>0</v>
      </c>
      <c r="E275" s="219">
        <f t="shared" si="5"/>
        <v>0</v>
      </c>
    </row>
    <row r="276" spans="2:5" ht="15.75" x14ac:dyDescent="0.25">
      <c r="B276" s="125">
        <f>'PROD. REVENDA'!B193</f>
        <v>0</v>
      </c>
      <c r="C276" s="218">
        <v>0</v>
      </c>
      <c r="D276" s="72">
        <f>'PROD. REVENDA'!E193</f>
        <v>0</v>
      </c>
      <c r="E276" s="219">
        <f t="shared" si="5"/>
        <v>0</v>
      </c>
    </row>
    <row r="277" spans="2:5" ht="15.75" x14ac:dyDescent="0.25">
      <c r="B277" s="125">
        <f>'PROD. REVENDA'!B194</f>
        <v>0</v>
      </c>
      <c r="C277" s="218">
        <v>0</v>
      </c>
      <c r="D277" s="72">
        <f>'PROD. REVENDA'!E194</f>
        <v>0</v>
      </c>
      <c r="E277" s="219">
        <f t="shared" si="5"/>
        <v>0</v>
      </c>
    </row>
    <row r="278" spans="2:5" ht="15.75" x14ac:dyDescent="0.25">
      <c r="B278" s="125">
        <f>'PROD. REVENDA'!B195</f>
        <v>0</v>
      </c>
      <c r="C278" s="218">
        <v>0</v>
      </c>
      <c r="D278" s="72">
        <f>'PROD. REVENDA'!E195</f>
        <v>0</v>
      </c>
      <c r="E278" s="219">
        <f t="shared" ref="E278:E341" si="6">IF(D278="","",C278*D278)</f>
        <v>0</v>
      </c>
    </row>
    <row r="279" spans="2:5" ht="15.75" x14ac:dyDescent="0.25">
      <c r="B279" s="125">
        <f>'PROD. REVENDA'!B196</f>
        <v>0</v>
      </c>
      <c r="C279" s="218">
        <v>0</v>
      </c>
      <c r="D279" s="72">
        <f>'PROD. REVENDA'!E196</f>
        <v>0</v>
      </c>
      <c r="E279" s="219">
        <f t="shared" si="6"/>
        <v>0</v>
      </c>
    </row>
    <row r="280" spans="2:5" ht="15.75" x14ac:dyDescent="0.25">
      <c r="B280" s="125">
        <f>'PROD. REVENDA'!B197</f>
        <v>0</v>
      </c>
      <c r="C280" s="218">
        <v>0</v>
      </c>
      <c r="D280" s="72">
        <f>'PROD. REVENDA'!E197</f>
        <v>0</v>
      </c>
      <c r="E280" s="219">
        <f t="shared" si="6"/>
        <v>0</v>
      </c>
    </row>
    <row r="281" spans="2:5" ht="15.75" x14ac:dyDescent="0.25">
      <c r="B281" s="125">
        <f>'PROD. REVENDA'!B198</f>
        <v>0</v>
      </c>
      <c r="C281" s="218">
        <v>0</v>
      </c>
      <c r="D281" s="72">
        <f>'PROD. REVENDA'!E198</f>
        <v>0</v>
      </c>
      <c r="E281" s="219">
        <f t="shared" si="6"/>
        <v>0</v>
      </c>
    </row>
    <row r="282" spans="2:5" ht="15.75" x14ac:dyDescent="0.25">
      <c r="B282" s="125">
        <f>'PROD. REVENDA'!B199</f>
        <v>0</v>
      </c>
      <c r="C282" s="218">
        <v>0</v>
      </c>
      <c r="D282" s="72">
        <f>'PROD. REVENDA'!E199</f>
        <v>0</v>
      </c>
      <c r="E282" s="219">
        <f t="shared" si="6"/>
        <v>0</v>
      </c>
    </row>
    <row r="283" spans="2:5" ht="15.75" x14ac:dyDescent="0.25">
      <c r="B283" s="125">
        <f>'PROD. REVENDA'!B200</f>
        <v>0</v>
      </c>
      <c r="C283" s="218">
        <v>0</v>
      </c>
      <c r="D283" s="72">
        <f>'PROD. REVENDA'!E200</f>
        <v>0</v>
      </c>
      <c r="E283" s="219">
        <f t="shared" si="6"/>
        <v>0</v>
      </c>
    </row>
    <row r="284" spans="2:5" ht="15.75" x14ac:dyDescent="0.25">
      <c r="B284" s="125">
        <f>'PROD. REVENDA'!B201</f>
        <v>0</v>
      </c>
      <c r="C284" s="218">
        <v>0</v>
      </c>
      <c r="D284" s="72">
        <f>'PROD. REVENDA'!E201</f>
        <v>0</v>
      </c>
      <c r="E284" s="219">
        <f t="shared" si="6"/>
        <v>0</v>
      </c>
    </row>
    <row r="285" spans="2:5" ht="15.75" x14ac:dyDescent="0.25">
      <c r="B285" s="125">
        <f>'PROD. REVENDA'!B202</f>
        <v>0</v>
      </c>
      <c r="C285" s="218">
        <v>0</v>
      </c>
      <c r="D285" s="72">
        <f>'PROD. REVENDA'!E202</f>
        <v>0</v>
      </c>
      <c r="E285" s="219">
        <f t="shared" si="6"/>
        <v>0</v>
      </c>
    </row>
    <row r="286" spans="2:5" ht="15.75" x14ac:dyDescent="0.25">
      <c r="B286" s="125">
        <f>'PROD. REVENDA'!B203</f>
        <v>0</v>
      </c>
      <c r="C286" s="218">
        <v>0</v>
      </c>
      <c r="D286" s="72">
        <f>'PROD. REVENDA'!E203</f>
        <v>0</v>
      </c>
      <c r="E286" s="219">
        <f t="shared" si="6"/>
        <v>0</v>
      </c>
    </row>
    <row r="287" spans="2:5" ht="15.75" x14ac:dyDescent="0.25">
      <c r="B287" s="125">
        <f>'PROD. REVENDA'!B204</f>
        <v>0</v>
      </c>
      <c r="C287" s="218">
        <v>0</v>
      </c>
      <c r="D287" s="72">
        <f>'PROD. REVENDA'!E204</f>
        <v>0</v>
      </c>
      <c r="E287" s="219">
        <f t="shared" si="6"/>
        <v>0</v>
      </c>
    </row>
    <row r="288" spans="2:5" ht="15.75" x14ac:dyDescent="0.25">
      <c r="B288" s="125">
        <f>'PROD. REVENDA'!B205</f>
        <v>0</v>
      </c>
      <c r="C288" s="218">
        <v>0</v>
      </c>
      <c r="D288" s="72">
        <f>'PROD. REVENDA'!E205</f>
        <v>0</v>
      </c>
      <c r="E288" s="219">
        <f t="shared" si="6"/>
        <v>0</v>
      </c>
    </row>
    <row r="289" spans="2:5" ht="15.75" x14ac:dyDescent="0.25">
      <c r="B289" s="125">
        <f>'PROD. REVENDA'!B206</f>
        <v>0</v>
      </c>
      <c r="C289" s="218">
        <v>0</v>
      </c>
      <c r="D289" s="72">
        <f>'PROD. REVENDA'!E206</f>
        <v>0</v>
      </c>
      <c r="E289" s="219">
        <f t="shared" si="6"/>
        <v>0</v>
      </c>
    </row>
    <row r="290" spans="2:5" ht="15.75" x14ac:dyDescent="0.25">
      <c r="B290" s="125">
        <f>'PROD. REVENDA'!B207</f>
        <v>0</v>
      </c>
      <c r="C290" s="218">
        <v>0</v>
      </c>
      <c r="D290" s="72">
        <f>'PROD. REVENDA'!E207</f>
        <v>0</v>
      </c>
      <c r="E290" s="219">
        <f t="shared" si="6"/>
        <v>0</v>
      </c>
    </row>
    <row r="291" spans="2:5" ht="15.75" x14ac:dyDescent="0.25">
      <c r="B291" s="125">
        <f>'PROD. REVENDA'!B208</f>
        <v>0</v>
      </c>
      <c r="C291" s="218">
        <v>0</v>
      </c>
      <c r="D291" s="72">
        <f>'PROD. REVENDA'!E208</f>
        <v>0</v>
      </c>
      <c r="E291" s="219">
        <f t="shared" si="6"/>
        <v>0</v>
      </c>
    </row>
    <row r="292" spans="2:5" ht="15.75" x14ac:dyDescent="0.25">
      <c r="B292" s="125">
        <f>'PROD. REVENDA'!B209</f>
        <v>0</v>
      </c>
      <c r="C292" s="218">
        <v>0</v>
      </c>
      <c r="D292" s="72">
        <f>'PROD. REVENDA'!E209</f>
        <v>0</v>
      </c>
      <c r="E292" s="219">
        <f t="shared" si="6"/>
        <v>0</v>
      </c>
    </row>
    <row r="293" spans="2:5" ht="15.75" x14ac:dyDescent="0.25">
      <c r="B293" s="125">
        <f>'PROD. REVENDA'!B210</f>
        <v>0</v>
      </c>
      <c r="C293" s="218">
        <v>0</v>
      </c>
      <c r="D293" s="72">
        <f>'PROD. REVENDA'!E210</f>
        <v>0</v>
      </c>
      <c r="E293" s="219">
        <f t="shared" si="6"/>
        <v>0</v>
      </c>
    </row>
    <row r="294" spans="2:5" ht="15.75" x14ac:dyDescent="0.25">
      <c r="B294" s="125">
        <f>'PROD. REVENDA'!B211</f>
        <v>0</v>
      </c>
      <c r="C294" s="218">
        <v>0</v>
      </c>
      <c r="D294" s="72">
        <f>'PROD. REVENDA'!E211</f>
        <v>0</v>
      </c>
      <c r="E294" s="219">
        <f t="shared" si="6"/>
        <v>0</v>
      </c>
    </row>
    <row r="295" spans="2:5" ht="15.75" x14ac:dyDescent="0.25">
      <c r="B295" s="125">
        <f>'PROD. REVENDA'!B212</f>
        <v>0</v>
      </c>
      <c r="C295" s="218">
        <v>0</v>
      </c>
      <c r="D295" s="72">
        <f>'PROD. REVENDA'!E212</f>
        <v>0</v>
      </c>
      <c r="E295" s="219">
        <f t="shared" si="6"/>
        <v>0</v>
      </c>
    </row>
    <row r="296" spans="2:5" ht="15.75" x14ac:dyDescent="0.25">
      <c r="B296" s="125">
        <f>'PROD. REVENDA'!B213</f>
        <v>0</v>
      </c>
      <c r="C296" s="218">
        <v>0</v>
      </c>
      <c r="D296" s="72">
        <f>'PROD. REVENDA'!E213</f>
        <v>0</v>
      </c>
      <c r="E296" s="219">
        <f t="shared" si="6"/>
        <v>0</v>
      </c>
    </row>
    <row r="297" spans="2:5" ht="15.75" x14ac:dyDescent="0.25">
      <c r="B297" s="125">
        <f>'PROD. REVENDA'!B214</f>
        <v>0</v>
      </c>
      <c r="C297" s="218">
        <v>0</v>
      </c>
      <c r="D297" s="72">
        <f>'PROD. REVENDA'!E214</f>
        <v>0</v>
      </c>
      <c r="E297" s="219">
        <f t="shared" si="6"/>
        <v>0</v>
      </c>
    </row>
    <row r="298" spans="2:5" ht="15.75" x14ac:dyDescent="0.25">
      <c r="B298" s="125">
        <f>'PROD. REVENDA'!B215</f>
        <v>0</v>
      </c>
      <c r="C298" s="218">
        <v>0</v>
      </c>
      <c r="D298" s="72">
        <f>'PROD. REVENDA'!E215</f>
        <v>0</v>
      </c>
      <c r="E298" s="219">
        <f t="shared" si="6"/>
        <v>0</v>
      </c>
    </row>
    <row r="299" spans="2:5" ht="15.75" x14ac:dyDescent="0.25">
      <c r="B299" s="125">
        <f>'PROD. REVENDA'!B216</f>
        <v>0</v>
      </c>
      <c r="C299" s="218">
        <v>0</v>
      </c>
      <c r="D299" s="72">
        <f>'PROD. REVENDA'!E216</f>
        <v>0</v>
      </c>
      <c r="E299" s="219">
        <f t="shared" si="6"/>
        <v>0</v>
      </c>
    </row>
    <row r="300" spans="2:5" ht="15.75" x14ac:dyDescent="0.25">
      <c r="B300" s="125">
        <f>'PROD. REVENDA'!B217</f>
        <v>0</v>
      </c>
      <c r="C300" s="218">
        <v>0</v>
      </c>
      <c r="D300" s="72">
        <f>'PROD. REVENDA'!E217</f>
        <v>0</v>
      </c>
      <c r="E300" s="219">
        <f t="shared" si="6"/>
        <v>0</v>
      </c>
    </row>
    <row r="301" spans="2:5" ht="15.75" x14ac:dyDescent="0.25">
      <c r="B301" s="125">
        <f>'PROD. REVENDA'!B218</f>
        <v>0</v>
      </c>
      <c r="C301" s="218">
        <v>0</v>
      </c>
      <c r="D301" s="72">
        <f>'PROD. REVENDA'!E218</f>
        <v>0</v>
      </c>
      <c r="E301" s="219">
        <f t="shared" si="6"/>
        <v>0</v>
      </c>
    </row>
    <row r="302" spans="2:5" ht="15.75" x14ac:dyDescent="0.25">
      <c r="B302" s="125">
        <f>'PROD. REVENDA'!B219</f>
        <v>0</v>
      </c>
      <c r="C302" s="218">
        <v>0</v>
      </c>
      <c r="D302" s="72">
        <f>'PROD. REVENDA'!E219</f>
        <v>0</v>
      </c>
      <c r="E302" s="219">
        <f t="shared" si="6"/>
        <v>0</v>
      </c>
    </row>
    <row r="303" spans="2:5" ht="15.75" x14ac:dyDescent="0.25">
      <c r="B303" s="125">
        <f>'PROD. REVENDA'!B220</f>
        <v>0</v>
      </c>
      <c r="C303" s="218">
        <v>0</v>
      </c>
      <c r="D303" s="72">
        <f>'PROD. REVENDA'!E220</f>
        <v>0</v>
      </c>
      <c r="E303" s="219">
        <f t="shared" si="6"/>
        <v>0</v>
      </c>
    </row>
    <row r="304" spans="2:5" ht="15.75" x14ac:dyDescent="0.25">
      <c r="B304" s="125">
        <f>'PROD. REVENDA'!B221</f>
        <v>0</v>
      </c>
      <c r="C304" s="218">
        <v>0</v>
      </c>
      <c r="D304" s="72">
        <f>'PROD. REVENDA'!E221</f>
        <v>0</v>
      </c>
      <c r="E304" s="219">
        <f t="shared" si="6"/>
        <v>0</v>
      </c>
    </row>
    <row r="305" spans="2:5" ht="15.75" x14ac:dyDescent="0.25">
      <c r="B305" s="125">
        <f>'PROD. REVENDA'!B222</f>
        <v>0</v>
      </c>
      <c r="C305" s="218">
        <v>0</v>
      </c>
      <c r="D305" s="72">
        <f>'PROD. REVENDA'!E222</f>
        <v>0</v>
      </c>
      <c r="E305" s="219">
        <f t="shared" si="6"/>
        <v>0</v>
      </c>
    </row>
    <row r="306" spans="2:5" ht="15.75" x14ac:dyDescent="0.25">
      <c r="B306" s="125">
        <f>'PROD. REVENDA'!B223</f>
        <v>0</v>
      </c>
      <c r="C306" s="218">
        <v>0</v>
      </c>
      <c r="D306" s="72">
        <f>'PROD. REVENDA'!E223</f>
        <v>0</v>
      </c>
      <c r="E306" s="219">
        <f t="shared" si="6"/>
        <v>0</v>
      </c>
    </row>
    <row r="307" spans="2:5" ht="15.75" x14ac:dyDescent="0.25">
      <c r="B307" s="125">
        <f>'PROD. REVENDA'!B224</f>
        <v>0</v>
      </c>
      <c r="C307" s="218">
        <v>0</v>
      </c>
      <c r="D307" s="72">
        <f>'PROD. REVENDA'!E224</f>
        <v>0</v>
      </c>
      <c r="E307" s="219">
        <f t="shared" si="6"/>
        <v>0</v>
      </c>
    </row>
    <row r="308" spans="2:5" ht="15.75" x14ac:dyDescent="0.25">
      <c r="B308" s="125">
        <f>'PROD. REVENDA'!B225</f>
        <v>0</v>
      </c>
      <c r="C308" s="218">
        <v>0</v>
      </c>
      <c r="D308" s="72">
        <f>'PROD. REVENDA'!E225</f>
        <v>0</v>
      </c>
      <c r="E308" s="219">
        <f t="shared" si="6"/>
        <v>0</v>
      </c>
    </row>
    <row r="309" spans="2:5" ht="15.75" x14ac:dyDescent="0.25">
      <c r="B309" s="125">
        <f>'PROD. REVENDA'!B226</f>
        <v>0</v>
      </c>
      <c r="C309" s="218">
        <v>0</v>
      </c>
      <c r="D309" s="72">
        <f>'PROD. REVENDA'!E226</f>
        <v>0</v>
      </c>
      <c r="E309" s="219">
        <f t="shared" si="6"/>
        <v>0</v>
      </c>
    </row>
    <row r="310" spans="2:5" ht="15.75" x14ac:dyDescent="0.25">
      <c r="B310" s="125">
        <f>'PROD. REVENDA'!B227</f>
        <v>0</v>
      </c>
      <c r="C310" s="218">
        <v>0</v>
      </c>
      <c r="D310" s="72">
        <f>'PROD. REVENDA'!E227</f>
        <v>0</v>
      </c>
      <c r="E310" s="219">
        <f t="shared" si="6"/>
        <v>0</v>
      </c>
    </row>
    <row r="311" spans="2:5" ht="15.75" x14ac:dyDescent="0.25">
      <c r="B311" s="125">
        <f>'PROD. REVENDA'!B228</f>
        <v>0</v>
      </c>
      <c r="C311" s="218">
        <v>0</v>
      </c>
      <c r="D311" s="72">
        <f>'PROD. REVENDA'!E228</f>
        <v>0</v>
      </c>
      <c r="E311" s="219">
        <f t="shared" si="6"/>
        <v>0</v>
      </c>
    </row>
    <row r="312" spans="2:5" ht="15.75" x14ac:dyDescent="0.25">
      <c r="B312" s="125">
        <f>'PROD. REVENDA'!B229</f>
        <v>0</v>
      </c>
      <c r="C312" s="218">
        <v>0</v>
      </c>
      <c r="D312" s="72">
        <f>'PROD. REVENDA'!E229</f>
        <v>0</v>
      </c>
      <c r="E312" s="219">
        <f t="shared" si="6"/>
        <v>0</v>
      </c>
    </row>
    <row r="313" spans="2:5" ht="15.75" x14ac:dyDescent="0.25">
      <c r="B313" s="125">
        <f>'PROD. REVENDA'!B230</f>
        <v>0</v>
      </c>
      <c r="C313" s="218">
        <v>0</v>
      </c>
      <c r="D313" s="72">
        <f>'PROD. REVENDA'!E230</f>
        <v>0</v>
      </c>
      <c r="E313" s="219">
        <f t="shared" si="6"/>
        <v>0</v>
      </c>
    </row>
    <row r="314" spans="2:5" ht="15.75" x14ac:dyDescent="0.25">
      <c r="B314" s="125">
        <f>'PROD. REVENDA'!B231</f>
        <v>0</v>
      </c>
      <c r="C314" s="218">
        <v>0</v>
      </c>
      <c r="D314" s="72">
        <f>'PROD. REVENDA'!E231</f>
        <v>0</v>
      </c>
      <c r="E314" s="219">
        <f t="shared" si="6"/>
        <v>0</v>
      </c>
    </row>
    <row r="315" spans="2:5" ht="15.75" x14ac:dyDescent="0.25">
      <c r="B315" s="125">
        <f>'PROD. REVENDA'!B232</f>
        <v>0</v>
      </c>
      <c r="C315" s="218">
        <v>0</v>
      </c>
      <c r="D315" s="72">
        <f>'PROD. REVENDA'!E232</f>
        <v>0</v>
      </c>
      <c r="E315" s="219">
        <f t="shared" si="6"/>
        <v>0</v>
      </c>
    </row>
    <row r="316" spans="2:5" ht="15.75" x14ac:dyDescent="0.25">
      <c r="B316" s="125">
        <f>'PROD. REVENDA'!B233</f>
        <v>0</v>
      </c>
      <c r="C316" s="218">
        <v>0</v>
      </c>
      <c r="D316" s="72">
        <f>'PROD. REVENDA'!E233</f>
        <v>0</v>
      </c>
      <c r="E316" s="219">
        <f t="shared" si="6"/>
        <v>0</v>
      </c>
    </row>
    <row r="317" spans="2:5" ht="15.75" x14ac:dyDescent="0.25">
      <c r="B317" s="125">
        <f>'PROD. REVENDA'!B234</f>
        <v>0</v>
      </c>
      <c r="C317" s="218">
        <v>0</v>
      </c>
      <c r="D317" s="72">
        <f>'PROD. REVENDA'!E234</f>
        <v>0</v>
      </c>
      <c r="E317" s="219">
        <f t="shared" si="6"/>
        <v>0</v>
      </c>
    </row>
    <row r="318" spans="2:5" ht="15.75" x14ac:dyDescent="0.25">
      <c r="B318" s="125">
        <f>'PROD. REVENDA'!B235</f>
        <v>0</v>
      </c>
      <c r="C318" s="218">
        <v>0</v>
      </c>
      <c r="D318" s="72">
        <f>'PROD. REVENDA'!E235</f>
        <v>0</v>
      </c>
      <c r="E318" s="219">
        <f t="shared" si="6"/>
        <v>0</v>
      </c>
    </row>
    <row r="319" spans="2:5" ht="15.75" x14ac:dyDescent="0.25">
      <c r="B319" s="125">
        <f>'PROD. REVENDA'!B236</f>
        <v>0</v>
      </c>
      <c r="C319" s="218">
        <v>0</v>
      </c>
      <c r="D319" s="72">
        <f>'PROD. REVENDA'!E236</f>
        <v>0</v>
      </c>
      <c r="E319" s="219">
        <f t="shared" si="6"/>
        <v>0</v>
      </c>
    </row>
    <row r="320" spans="2:5" ht="15.75" x14ac:dyDescent="0.25">
      <c r="B320" s="125">
        <f>'PROD. REVENDA'!B237</f>
        <v>0</v>
      </c>
      <c r="C320" s="218">
        <v>0</v>
      </c>
      <c r="D320" s="72">
        <f>'PROD. REVENDA'!E237</f>
        <v>0</v>
      </c>
      <c r="E320" s="219">
        <f t="shared" si="6"/>
        <v>0</v>
      </c>
    </row>
    <row r="321" spans="2:5" ht="15.75" x14ac:dyDescent="0.25">
      <c r="B321" s="125">
        <f>'PROD. REVENDA'!B238</f>
        <v>0</v>
      </c>
      <c r="C321" s="218">
        <v>0</v>
      </c>
      <c r="D321" s="72">
        <f>'PROD. REVENDA'!E238</f>
        <v>0</v>
      </c>
      <c r="E321" s="219">
        <f t="shared" si="6"/>
        <v>0</v>
      </c>
    </row>
    <row r="322" spans="2:5" ht="15.75" x14ac:dyDescent="0.25">
      <c r="B322" s="125">
        <f>'PROD. REVENDA'!B239</f>
        <v>0</v>
      </c>
      <c r="C322" s="218">
        <v>0</v>
      </c>
      <c r="D322" s="72">
        <f>'PROD. REVENDA'!E239</f>
        <v>0</v>
      </c>
      <c r="E322" s="219">
        <f t="shared" si="6"/>
        <v>0</v>
      </c>
    </row>
    <row r="323" spans="2:5" ht="15.75" x14ac:dyDescent="0.25">
      <c r="B323" s="125">
        <f>'PROD. REVENDA'!B240</f>
        <v>0</v>
      </c>
      <c r="C323" s="218">
        <v>0</v>
      </c>
      <c r="D323" s="72">
        <f>'PROD. REVENDA'!E240</f>
        <v>0</v>
      </c>
      <c r="E323" s="219">
        <f t="shared" si="6"/>
        <v>0</v>
      </c>
    </row>
    <row r="324" spans="2:5" ht="15.75" x14ac:dyDescent="0.25">
      <c r="B324" s="125">
        <f>'PROD. REVENDA'!B241</f>
        <v>0</v>
      </c>
      <c r="C324" s="218">
        <v>0</v>
      </c>
      <c r="D324" s="72">
        <f>'PROD. REVENDA'!E241</f>
        <v>0</v>
      </c>
      <c r="E324" s="219">
        <f t="shared" si="6"/>
        <v>0</v>
      </c>
    </row>
    <row r="325" spans="2:5" ht="15.75" x14ac:dyDescent="0.25">
      <c r="B325" s="125">
        <f>'PROD. REVENDA'!B242</f>
        <v>0</v>
      </c>
      <c r="C325" s="218">
        <v>0</v>
      </c>
      <c r="D325" s="72">
        <f>'PROD. REVENDA'!E242</f>
        <v>0</v>
      </c>
      <c r="E325" s="219">
        <f t="shared" si="6"/>
        <v>0</v>
      </c>
    </row>
    <row r="326" spans="2:5" ht="15.75" x14ac:dyDescent="0.25">
      <c r="B326" s="125">
        <f>'PROD. REVENDA'!B243</f>
        <v>0</v>
      </c>
      <c r="C326" s="218">
        <v>0</v>
      </c>
      <c r="D326" s="72">
        <f>'PROD. REVENDA'!E243</f>
        <v>0</v>
      </c>
      <c r="E326" s="219">
        <f t="shared" si="6"/>
        <v>0</v>
      </c>
    </row>
    <row r="327" spans="2:5" ht="15.75" x14ac:dyDescent="0.25">
      <c r="B327" s="125">
        <f>'PROD. REVENDA'!B244</f>
        <v>0</v>
      </c>
      <c r="C327" s="218">
        <v>0</v>
      </c>
      <c r="D327" s="72">
        <f>'PROD. REVENDA'!E244</f>
        <v>0</v>
      </c>
      <c r="E327" s="219">
        <f t="shared" si="6"/>
        <v>0</v>
      </c>
    </row>
    <row r="328" spans="2:5" ht="15.75" x14ac:dyDescent="0.25">
      <c r="B328" s="125">
        <f>'PROD. REVENDA'!B245</f>
        <v>0</v>
      </c>
      <c r="C328" s="218">
        <v>0</v>
      </c>
      <c r="D328" s="72">
        <f>'PROD. REVENDA'!E245</f>
        <v>0</v>
      </c>
      <c r="E328" s="219">
        <f t="shared" si="6"/>
        <v>0</v>
      </c>
    </row>
    <row r="329" spans="2:5" ht="15.75" x14ac:dyDescent="0.25">
      <c r="B329" s="125">
        <f>'PROD. REVENDA'!B246</f>
        <v>0</v>
      </c>
      <c r="C329" s="218">
        <v>0</v>
      </c>
      <c r="D329" s="72">
        <f>'PROD. REVENDA'!E246</f>
        <v>0</v>
      </c>
      <c r="E329" s="219">
        <f t="shared" si="6"/>
        <v>0</v>
      </c>
    </row>
    <row r="330" spans="2:5" ht="15.75" x14ac:dyDescent="0.25">
      <c r="B330" s="125">
        <f>'PROD. REVENDA'!B247</f>
        <v>0</v>
      </c>
      <c r="C330" s="218">
        <v>0</v>
      </c>
      <c r="D330" s="72">
        <f>'PROD. REVENDA'!E247</f>
        <v>0</v>
      </c>
      <c r="E330" s="219">
        <f t="shared" si="6"/>
        <v>0</v>
      </c>
    </row>
    <row r="331" spans="2:5" ht="15.75" x14ac:dyDescent="0.25">
      <c r="B331" s="125">
        <f>'PROD. REVENDA'!B248</f>
        <v>0</v>
      </c>
      <c r="C331" s="218">
        <v>0</v>
      </c>
      <c r="D331" s="72">
        <f>'PROD. REVENDA'!E248</f>
        <v>0</v>
      </c>
      <c r="E331" s="219">
        <f t="shared" si="6"/>
        <v>0</v>
      </c>
    </row>
    <row r="332" spans="2:5" ht="15.75" x14ac:dyDescent="0.25">
      <c r="B332" s="125">
        <f>'PROD. REVENDA'!B249</f>
        <v>0</v>
      </c>
      <c r="C332" s="218">
        <v>0</v>
      </c>
      <c r="D332" s="72">
        <f>'PROD. REVENDA'!E249</f>
        <v>0</v>
      </c>
      <c r="E332" s="219">
        <f t="shared" si="6"/>
        <v>0</v>
      </c>
    </row>
    <row r="333" spans="2:5" ht="15.75" x14ac:dyDescent="0.25">
      <c r="B333" s="125">
        <f>'PROD. REVENDA'!B250</f>
        <v>0</v>
      </c>
      <c r="C333" s="218">
        <v>0</v>
      </c>
      <c r="D333" s="72">
        <f>'PROD. REVENDA'!E250</f>
        <v>0</v>
      </c>
      <c r="E333" s="219">
        <f t="shared" si="6"/>
        <v>0</v>
      </c>
    </row>
    <row r="334" spans="2:5" ht="15.75" x14ac:dyDescent="0.25">
      <c r="B334" s="125">
        <f>'PROD. REVENDA'!B251</f>
        <v>0</v>
      </c>
      <c r="C334" s="218">
        <v>0</v>
      </c>
      <c r="D334" s="72">
        <f>'PROD. REVENDA'!E251</f>
        <v>0</v>
      </c>
      <c r="E334" s="219">
        <f t="shared" si="6"/>
        <v>0</v>
      </c>
    </row>
    <row r="335" spans="2:5" ht="15.75" x14ac:dyDescent="0.25">
      <c r="B335" s="125">
        <f>'PROD. REVENDA'!B252</f>
        <v>0</v>
      </c>
      <c r="C335" s="218">
        <v>0</v>
      </c>
      <c r="D335" s="72">
        <f>'PROD. REVENDA'!E252</f>
        <v>0</v>
      </c>
      <c r="E335" s="219">
        <f t="shared" si="6"/>
        <v>0</v>
      </c>
    </row>
    <row r="336" spans="2:5" ht="15.75" x14ac:dyDescent="0.25">
      <c r="B336" s="125">
        <f>'PROD. REVENDA'!B253</f>
        <v>0</v>
      </c>
      <c r="C336" s="218">
        <v>0</v>
      </c>
      <c r="D336" s="72">
        <f>'PROD. REVENDA'!E253</f>
        <v>0</v>
      </c>
      <c r="E336" s="219">
        <f t="shared" si="6"/>
        <v>0</v>
      </c>
    </row>
    <row r="337" spans="2:5" ht="15.75" x14ac:dyDescent="0.25">
      <c r="B337" s="125">
        <f>'PROD. REVENDA'!B254</f>
        <v>0</v>
      </c>
      <c r="C337" s="218">
        <v>0</v>
      </c>
      <c r="D337" s="72">
        <f>'PROD. REVENDA'!E254</f>
        <v>0</v>
      </c>
      <c r="E337" s="219">
        <f t="shared" si="6"/>
        <v>0</v>
      </c>
    </row>
    <row r="338" spans="2:5" ht="15.75" x14ac:dyDescent="0.25">
      <c r="B338" s="125">
        <f>'PROD. REVENDA'!B255</f>
        <v>0</v>
      </c>
      <c r="C338" s="218">
        <v>0</v>
      </c>
      <c r="D338" s="72">
        <f>'PROD. REVENDA'!E255</f>
        <v>0</v>
      </c>
      <c r="E338" s="219">
        <f t="shared" si="6"/>
        <v>0</v>
      </c>
    </row>
    <row r="339" spans="2:5" ht="15.75" x14ac:dyDescent="0.25">
      <c r="B339" s="125">
        <f>'PROD. REVENDA'!B256</f>
        <v>0</v>
      </c>
      <c r="C339" s="218">
        <v>0</v>
      </c>
      <c r="D339" s="72">
        <f>'PROD. REVENDA'!E256</f>
        <v>0</v>
      </c>
      <c r="E339" s="219">
        <f t="shared" si="6"/>
        <v>0</v>
      </c>
    </row>
    <row r="340" spans="2:5" ht="15.75" x14ac:dyDescent="0.25">
      <c r="B340" s="125">
        <f>'PROD. REVENDA'!B257</f>
        <v>0</v>
      </c>
      <c r="C340" s="218">
        <v>0</v>
      </c>
      <c r="D340" s="72">
        <f>'PROD. REVENDA'!E257</f>
        <v>0</v>
      </c>
      <c r="E340" s="219">
        <f t="shared" si="6"/>
        <v>0</v>
      </c>
    </row>
    <row r="341" spans="2:5" ht="15.75" x14ac:dyDescent="0.25">
      <c r="B341" s="125">
        <f>'PROD. REVENDA'!B258</f>
        <v>0</v>
      </c>
      <c r="C341" s="218">
        <v>0</v>
      </c>
      <c r="D341" s="72">
        <f>'PROD. REVENDA'!E258</f>
        <v>0</v>
      </c>
      <c r="E341" s="219">
        <f t="shared" si="6"/>
        <v>0</v>
      </c>
    </row>
    <row r="342" spans="2:5" ht="15.75" x14ac:dyDescent="0.25">
      <c r="B342" s="125">
        <f>'PROD. REVENDA'!B259</f>
        <v>0</v>
      </c>
      <c r="C342" s="218">
        <v>0</v>
      </c>
      <c r="D342" s="72">
        <f>'PROD. REVENDA'!E259</f>
        <v>0</v>
      </c>
      <c r="E342" s="219">
        <f t="shared" ref="E342:E352" si="7">IF(D342="","",C342*D342)</f>
        <v>0</v>
      </c>
    </row>
    <row r="343" spans="2:5" ht="15.75" x14ac:dyDescent="0.25">
      <c r="B343" s="125">
        <f>'PROD. REVENDA'!B260</f>
        <v>0</v>
      </c>
      <c r="C343" s="218">
        <v>0</v>
      </c>
      <c r="D343" s="72">
        <f>'PROD. REVENDA'!E260</f>
        <v>0</v>
      </c>
      <c r="E343" s="219">
        <f t="shared" si="7"/>
        <v>0</v>
      </c>
    </row>
    <row r="344" spans="2:5" ht="15.75" x14ac:dyDescent="0.25">
      <c r="B344" s="125">
        <f>'PROD. REVENDA'!B261</f>
        <v>0</v>
      </c>
      <c r="C344" s="218">
        <v>0</v>
      </c>
      <c r="D344" s="72">
        <f>'PROD. REVENDA'!E261</f>
        <v>0</v>
      </c>
      <c r="E344" s="219">
        <f t="shared" si="7"/>
        <v>0</v>
      </c>
    </row>
    <row r="345" spans="2:5" ht="15.75" x14ac:dyDescent="0.25">
      <c r="B345" s="125">
        <f>'PROD. REVENDA'!B262</f>
        <v>0</v>
      </c>
      <c r="C345" s="218">
        <v>0</v>
      </c>
      <c r="D345" s="72">
        <f>'PROD. REVENDA'!E262</f>
        <v>0</v>
      </c>
      <c r="E345" s="219">
        <f t="shared" si="7"/>
        <v>0</v>
      </c>
    </row>
    <row r="346" spans="2:5" ht="15.75" x14ac:dyDescent="0.25">
      <c r="B346" s="125">
        <f>'PROD. REVENDA'!B263</f>
        <v>0</v>
      </c>
      <c r="C346" s="218">
        <v>0</v>
      </c>
      <c r="D346" s="72">
        <f>'PROD. REVENDA'!E263</f>
        <v>0</v>
      </c>
      <c r="E346" s="219">
        <f t="shared" si="7"/>
        <v>0</v>
      </c>
    </row>
    <row r="347" spans="2:5" ht="15.75" x14ac:dyDescent="0.25">
      <c r="B347" s="125">
        <f>'PROD. REVENDA'!B264</f>
        <v>0</v>
      </c>
      <c r="C347" s="218">
        <v>0</v>
      </c>
      <c r="D347" s="72">
        <f>'PROD. REVENDA'!E264</f>
        <v>0</v>
      </c>
      <c r="E347" s="219">
        <f t="shared" si="7"/>
        <v>0</v>
      </c>
    </row>
    <row r="348" spans="2:5" ht="15.75" x14ac:dyDescent="0.25">
      <c r="B348" s="125">
        <f>'PROD. REVENDA'!B265</f>
        <v>0</v>
      </c>
      <c r="C348" s="218">
        <v>0</v>
      </c>
      <c r="D348" s="72">
        <f>'PROD. REVENDA'!E265</f>
        <v>0</v>
      </c>
      <c r="E348" s="219">
        <f t="shared" si="7"/>
        <v>0</v>
      </c>
    </row>
    <row r="349" spans="2:5" ht="15.75" x14ac:dyDescent="0.25">
      <c r="B349" s="125">
        <f>'PROD. REVENDA'!B266</f>
        <v>0</v>
      </c>
      <c r="C349" s="218">
        <v>0</v>
      </c>
      <c r="D349" s="72">
        <f>'PROD. REVENDA'!E266</f>
        <v>0</v>
      </c>
      <c r="E349" s="219">
        <f t="shared" si="7"/>
        <v>0</v>
      </c>
    </row>
    <row r="350" spans="2:5" ht="15.75" x14ac:dyDescent="0.25">
      <c r="B350" s="125">
        <f>'PROD. REVENDA'!B267</f>
        <v>0</v>
      </c>
      <c r="C350" s="218">
        <v>0</v>
      </c>
      <c r="D350" s="72">
        <f>'PROD. REVENDA'!E267</f>
        <v>0</v>
      </c>
      <c r="E350" s="219">
        <f t="shared" si="7"/>
        <v>0</v>
      </c>
    </row>
    <row r="351" spans="2:5" ht="15.75" x14ac:dyDescent="0.25">
      <c r="B351" s="125">
        <f>'PROD. REVENDA'!B268</f>
        <v>0</v>
      </c>
      <c r="C351" s="218">
        <v>0</v>
      </c>
      <c r="D351" s="72">
        <f>'PROD. REVENDA'!E268</f>
        <v>0</v>
      </c>
      <c r="E351" s="219">
        <f t="shared" si="7"/>
        <v>0</v>
      </c>
    </row>
    <row r="352" spans="2:5" ht="15.75" x14ac:dyDescent="0.25">
      <c r="B352" s="125"/>
      <c r="C352" s="218">
        <v>0</v>
      </c>
      <c r="D352" s="72"/>
      <c r="E352" s="219" t="str">
        <f t="shared" si="7"/>
        <v/>
      </c>
    </row>
  </sheetData>
  <protectedRanges>
    <protectedRange sqref="C86:C352" name="Intervalo2"/>
    <protectedRange sqref="C9:C83" name="Intervalo1"/>
  </protectedRanges>
  <autoFilter ref="B7:E83" xr:uid="{00000000-0009-0000-0000-00000D000000}"/>
  <mergeCells count="5">
    <mergeCell ref="B5:C5"/>
    <mergeCell ref="B1:E3"/>
    <mergeCell ref="B4:E4"/>
    <mergeCell ref="B8:D8"/>
    <mergeCell ref="B84:D84"/>
  </mergeCells>
  <pageMargins left="0.511811024" right="0.511811024" top="0.78740157499999996" bottom="0.78740157499999996" header="0.31496062000000002" footer="0.3149606200000000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ilha8">
    <tabColor theme="0"/>
  </sheetPr>
  <dimension ref="B1:I351"/>
  <sheetViews>
    <sheetView showGridLines="0" zoomScaleNormal="100" zoomScalePageLayoutView="115" workbookViewId="0">
      <pane ySplit="6" topLeftCell="A7" activePane="bottomLeft" state="frozen"/>
      <selection activeCell="M22" sqref="M22"/>
      <selection pane="bottomLeft" activeCell="H5" sqref="H5"/>
    </sheetView>
  </sheetViews>
  <sheetFormatPr defaultColWidth="8.85546875" defaultRowHeight="15" x14ac:dyDescent="0.25"/>
  <cols>
    <col min="2" max="2" width="65.7109375" bestFit="1" customWidth="1"/>
    <col min="3" max="3" width="3.42578125" customWidth="1"/>
    <col min="4" max="4" width="26" style="66" bestFit="1" customWidth="1"/>
    <col min="5" max="5" width="3.7109375" customWidth="1"/>
    <col min="6" max="6" width="20" bestFit="1" customWidth="1"/>
    <col min="7" max="7" width="4.42578125" customWidth="1"/>
    <col min="8" max="8" width="14.7109375" bestFit="1" customWidth="1"/>
  </cols>
  <sheetData>
    <row r="1" spans="2:9" ht="10.5" customHeight="1" x14ac:dyDescent="0.25">
      <c r="B1" s="347" t="s">
        <v>98</v>
      </c>
      <c r="C1" s="347"/>
      <c r="D1" s="347"/>
      <c r="E1" s="347"/>
      <c r="F1" s="347"/>
      <c r="G1" s="347"/>
      <c r="H1" s="347"/>
      <c r="I1" s="4"/>
    </row>
    <row r="2" spans="2:9" ht="10.5" customHeight="1" x14ac:dyDescent="0.25">
      <c r="B2" s="347"/>
      <c r="C2" s="347"/>
      <c r="D2" s="347"/>
      <c r="E2" s="347"/>
      <c r="F2" s="347"/>
      <c r="G2" s="347"/>
      <c r="H2" s="347"/>
      <c r="I2" s="4"/>
    </row>
    <row r="3" spans="2:9" ht="10.5" customHeight="1" x14ac:dyDescent="0.25">
      <c r="B3" s="347"/>
      <c r="C3" s="347"/>
      <c r="D3" s="347"/>
      <c r="E3" s="347"/>
      <c r="F3" s="347"/>
      <c r="G3" s="347"/>
      <c r="H3" s="347"/>
      <c r="I3" s="4"/>
    </row>
    <row r="4" spans="2:9" ht="18.75" customHeight="1" x14ac:dyDescent="0.25">
      <c r="B4" s="342"/>
      <c r="C4" s="342"/>
      <c r="D4" s="342"/>
      <c r="E4" s="342"/>
      <c r="F4" s="342"/>
      <c r="G4" s="342"/>
      <c r="H4" s="342"/>
    </row>
    <row r="5" spans="2:9" ht="27.75" customHeight="1" x14ac:dyDescent="0.25">
      <c r="B5" s="350" t="s">
        <v>97</v>
      </c>
      <c r="C5" s="351"/>
      <c r="D5" s="351"/>
      <c r="E5" s="95"/>
      <c r="F5" s="214" t="s">
        <v>4</v>
      </c>
      <c r="H5" s="215">
        <f>SUM(H8:H351)</f>
        <v>6022.6157184562735</v>
      </c>
    </row>
    <row r="6" spans="2:9" ht="34.5" customHeight="1" x14ac:dyDescent="0.25">
      <c r="B6" s="207" t="s">
        <v>95</v>
      </c>
      <c r="C6" s="94"/>
      <c r="D6" s="216" t="s">
        <v>93</v>
      </c>
      <c r="E6" s="6" t="s">
        <v>1</v>
      </c>
      <c r="F6" s="217" t="s">
        <v>89</v>
      </c>
      <c r="G6" s="5" t="s">
        <v>2</v>
      </c>
      <c r="H6" s="217" t="s">
        <v>5</v>
      </c>
    </row>
    <row r="7" spans="2:9" ht="21" x14ac:dyDescent="0.25">
      <c r="B7" s="348" t="s">
        <v>81</v>
      </c>
      <c r="C7" s="349"/>
      <c r="D7" s="349"/>
      <c r="E7" s="349"/>
      <c r="F7" s="349"/>
      <c r="G7" s="349"/>
      <c r="H7" s="349"/>
    </row>
    <row r="8" spans="2:9" ht="15.75" x14ac:dyDescent="0.25">
      <c r="B8" s="89" t="str">
        <f>'FATURAMENTO MENSAL'!B9</f>
        <v>LIMPEZA DE PELE</v>
      </c>
      <c r="C8" s="3"/>
      <c r="D8" s="122">
        <f>'FATURAMENTO MENSAL'!C9</f>
        <v>8</v>
      </c>
      <c r="E8" s="2"/>
      <c r="F8" s="71">
        <f>PRECIFICAÇÃO!E4</f>
        <v>16.927</v>
      </c>
      <c r="G8" s="45"/>
      <c r="H8" s="70">
        <f t="shared" ref="H8:H57" si="0">IF(F8="","",D8*F8)</f>
        <v>135.416</v>
      </c>
    </row>
    <row r="9" spans="2:9" ht="15.75" x14ac:dyDescent="0.25">
      <c r="B9" s="89" t="str">
        <f>'FATURAMENTO MENSAL'!B10</f>
        <v xml:space="preserve">CRIOLIPOLISE DE PLACAS </v>
      </c>
      <c r="C9" s="3"/>
      <c r="D9" s="122">
        <f>'FATURAMENTO MENSAL'!C10</f>
        <v>6</v>
      </c>
      <c r="E9" s="2"/>
      <c r="F9" s="71">
        <f>PRECIFICAÇÃO!E5</f>
        <v>45.242788947368425</v>
      </c>
      <c r="G9" s="45"/>
      <c r="H9" s="70">
        <f t="shared" si="0"/>
        <v>271.45673368421058</v>
      </c>
    </row>
    <row r="10" spans="2:9" ht="15.75" x14ac:dyDescent="0.25">
      <c r="B10" s="89" t="str">
        <f>'FATURAMENTO MENSAL'!B11</f>
        <v xml:space="preserve">DETOX INFRA- RED </v>
      </c>
      <c r="C10" s="3"/>
      <c r="D10" s="122">
        <f>'FATURAMENTO MENSAL'!C11</f>
        <v>30</v>
      </c>
      <c r="E10" s="2"/>
      <c r="F10" s="71">
        <f>PRECIFICAÇÃO!E6</f>
        <v>4.9029973684210519</v>
      </c>
      <c r="G10" s="45"/>
      <c r="H10" s="70">
        <f t="shared" si="0"/>
        <v>147.08992105263155</v>
      </c>
    </row>
    <row r="11" spans="2:9" ht="15.75" x14ac:dyDescent="0.25">
      <c r="B11" s="89" t="str">
        <f>'FATURAMENTO MENSAL'!B12</f>
        <v xml:space="preserve">POWER MODELADORA </v>
      </c>
      <c r="C11" s="3"/>
      <c r="D11" s="122">
        <f>'FATURAMENTO MENSAL'!C12</f>
        <v>40</v>
      </c>
      <c r="E11" s="2"/>
      <c r="F11" s="71">
        <f>PRECIFICAÇÃO!E7</f>
        <v>5.0062189473684215</v>
      </c>
      <c r="G11" s="45"/>
      <c r="H11" s="70">
        <f t="shared" si="0"/>
        <v>200.24875789473685</v>
      </c>
    </row>
    <row r="12" spans="2:9" ht="15.75" x14ac:dyDescent="0.25">
      <c r="B12" s="89" t="str">
        <f>'FATURAMENTO MENSAL'!B13</f>
        <v xml:space="preserve">MASSAGEM RELAXANTE </v>
      </c>
      <c r="C12" s="3"/>
      <c r="D12" s="122">
        <f>'FATURAMENTO MENSAL'!C13</f>
        <v>4</v>
      </c>
      <c r="E12" s="2"/>
      <c r="F12" s="71">
        <f>PRECIFICAÇÃO!E8</f>
        <v>2.1748684210526315</v>
      </c>
      <c r="G12" s="45"/>
      <c r="H12" s="70">
        <f t="shared" si="0"/>
        <v>8.6994736842105258</v>
      </c>
    </row>
    <row r="13" spans="2:9" ht="15.75" x14ac:dyDescent="0.25">
      <c r="B13" s="89" t="str">
        <f>'FATURAMENTO MENSAL'!B14</f>
        <v xml:space="preserve">DRENAGEM LINFÁTICA MANUAL </v>
      </c>
      <c r="C13" s="3"/>
      <c r="D13" s="122">
        <f>'FATURAMENTO MENSAL'!C14</f>
        <v>3</v>
      </c>
      <c r="E13" s="2"/>
      <c r="F13" s="71">
        <f>PRECIFICAÇÃO!E9</f>
        <v>2.340463157894737</v>
      </c>
      <c r="G13" s="45"/>
      <c r="H13" s="70">
        <f t="shared" si="0"/>
        <v>7.0213894736842111</v>
      </c>
    </row>
    <row r="14" spans="2:9" ht="15.75" x14ac:dyDescent="0.25">
      <c r="B14" s="89" t="str">
        <f>'FATURAMENTO MENSAL'!B15</f>
        <v xml:space="preserve">ULTRAFOCCUS FACIAL </v>
      </c>
      <c r="C14" s="3"/>
      <c r="D14" s="122">
        <f>'FATURAMENTO MENSAL'!C15</f>
        <v>4</v>
      </c>
      <c r="E14" s="2"/>
      <c r="F14" s="71">
        <f>PRECIFICAÇÃO!E10</f>
        <v>6.4579444444444452</v>
      </c>
      <c r="G14" s="45"/>
      <c r="H14" s="70">
        <f t="shared" si="0"/>
        <v>25.831777777777781</v>
      </c>
    </row>
    <row r="15" spans="2:9" ht="15.75" x14ac:dyDescent="0.25">
      <c r="B15" s="89" t="str">
        <f>'FATURAMENTO MENSAL'!B16</f>
        <v xml:space="preserve">ULTAFOCCUS CORPORAL </v>
      </c>
      <c r="C15" s="3"/>
      <c r="D15" s="122">
        <f>'FATURAMENTO MENSAL'!C16</f>
        <v>30</v>
      </c>
      <c r="E15" s="2"/>
      <c r="F15" s="71">
        <f>PRECIFICAÇÃO!E11</f>
        <v>4.620855555555555</v>
      </c>
      <c r="G15" s="45"/>
      <c r="H15" s="70">
        <f t="shared" si="0"/>
        <v>138.62566666666666</v>
      </c>
    </row>
    <row r="16" spans="2:9" ht="15.75" x14ac:dyDescent="0.25">
      <c r="B16" s="89" t="str">
        <f>'FATURAMENTO MENSAL'!B17</f>
        <v xml:space="preserve">RADIOFREQUENCIA FACIAL </v>
      </c>
      <c r="C16" s="3"/>
      <c r="D16" s="122">
        <f>'FATURAMENTO MENSAL'!C17</f>
        <v>10</v>
      </c>
      <c r="E16" s="2"/>
      <c r="F16" s="71">
        <f>PRECIFICAÇÃO!E12</f>
        <v>12.864055555555556</v>
      </c>
      <c r="G16" s="45"/>
      <c r="H16" s="70">
        <f t="shared" si="0"/>
        <v>128.64055555555555</v>
      </c>
    </row>
    <row r="17" spans="2:8" ht="15.75" x14ac:dyDescent="0.25">
      <c r="B17" s="89" t="str">
        <f>'FATURAMENTO MENSAL'!B18</f>
        <v xml:space="preserve">RADIOFREQUENCIA CORPORAL </v>
      </c>
      <c r="C17" s="3"/>
      <c r="D17" s="122">
        <f>'FATURAMENTO MENSAL'!C18</f>
        <v>2</v>
      </c>
      <c r="E17" s="2"/>
      <c r="F17" s="71">
        <f>PRECIFICAÇÃO!E13</f>
        <v>2.6023999999999998</v>
      </c>
      <c r="G17" s="45"/>
      <c r="H17" s="70">
        <f t="shared" si="0"/>
        <v>5.2047999999999996</v>
      </c>
    </row>
    <row r="18" spans="2:8" ht="15.75" x14ac:dyDescent="0.25">
      <c r="B18" s="89" t="str">
        <f>'FATURAMENTO MENSAL'!B19</f>
        <v xml:space="preserve">ENZIMAS EMAGRECIMENTO </v>
      </c>
      <c r="C18" s="3"/>
      <c r="D18" s="122">
        <f>'FATURAMENTO MENSAL'!C19</f>
        <v>4</v>
      </c>
      <c r="E18" s="2"/>
      <c r="F18" s="71">
        <f>PRECIFICAÇÃO!E14</f>
        <v>24.430250000000001</v>
      </c>
      <c r="G18" s="45"/>
      <c r="H18" s="70">
        <f t="shared" si="0"/>
        <v>97.721000000000004</v>
      </c>
    </row>
    <row r="19" spans="2:8" ht="15.75" x14ac:dyDescent="0.25">
      <c r="B19" s="89" t="str">
        <f>'FATURAMENTO MENSAL'!B20</f>
        <v>ENZIMAS CAPILAR MASC.</v>
      </c>
      <c r="C19" s="3"/>
      <c r="D19" s="122">
        <f>'FATURAMENTO MENSAL'!C20</f>
        <v>0</v>
      </c>
      <c r="E19" s="2"/>
      <c r="F19" s="71">
        <f>PRECIFICAÇÃO!E15</f>
        <v>41.059550000000002</v>
      </c>
      <c r="G19" s="45"/>
      <c r="H19" s="70">
        <f t="shared" si="0"/>
        <v>0</v>
      </c>
    </row>
    <row r="20" spans="2:8" ht="15.75" x14ac:dyDescent="0.25">
      <c r="B20" s="89" t="str">
        <f>'FATURAMENTO MENSAL'!B21</f>
        <v xml:space="preserve">ENZIMAS TRATAMENTO DE PAPADA </v>
      </c>
      <c r="C20" s="3"/>
      <c r="D20" s="122">
        <f>'FATURAMENTO MENSAL'!C21</f>
        <v>3</v>
      </c>
      <c r="E20" s="2"/>
      <c r="F20" s="71">
        <f>PRECIFICAÇÃO!E16</f>
        <v>99.463234343434337</v>
      </c>
      <c r="G20" s="45"/>
      <c r="H20" s="70">
        <f t="shared" si="0"/>
        <v>298.389703030303</v>
      </c>
    </row>
    <row r="21" spans="2:8" ht="15.75" x14ac:dyDescent="0.25">
      <c r="B21" s="89" t="str">
        <f>'FATURAMENTO MENSAL'!B22</f>
        <v>ENZIMA CAPILAR FEM.</v>
      </c>
      <c r="C21" s="3"/>
      <c r="D21" s="122">
        <f>'FATURAMENTO MENSAL'!C22</f>
        <v>40</v>
      </c>
      <c r="E21" s="2"/>
      <c r="F21" s="71">
        <f>PRECIFICAÇÃO!E17</f>
        <v>37.123300000000008</v>
      </c>
      <c r="G21" s="45"/>
      <c r="H21" s="70">
        <f t="shared" si="0"/>
        <v>1484.9320000000002</v>
      </c>
    </row>
    <row r="22" spans="2:8" ht="15.75" x14ac:dyDescent="0.25">
      <c r="B22" s="89" t="str">
        <f>'FATURAMENTO MENSAL'!B23</f>
        <v>ENZIMA GL</v>
      </c>
      <c r="C22" s="3"/>
      <c r="D22" s="122">
        <f>'FATURAMENTO MENSAL'!C23</f>
        <v>30</v>
      </c>
      <c r="E22" s="2"/>
      <c r="F22" s="71">
        <f>PRECIFICAÇÃO!E18</f>
        <v>44.9405</v>
      </c>
      <c r="G22" s="45"/>
      <c r="H22" s="70">
        <f t="shared" si="0"/>
        <v>1348.2149999999999</v>
      </c>
    </row>
    <row r="23" spans="2:8" ht="15.75" x14ac:dyDescent="0.25">
      <c r="B23" s="89" t="str">
        <f>'FATURAMENTO MENSAL'!B24</f>
        <v>REJUVENESCIMENTO INTIMO</v>
      </c>
      <c r="C23" s="3"/>
      <c r="D23" s="122">
        <f>'FATURAMENTO MENSAL'!C24</f>
        <v>15</v>
      </c>
      <c r="E23" s="2"/>
      <c r="F23" s="71">
        <f>PRECIFICAÇÃO!E19</f>
        <v>9.4953424873737369</v>
      </c>
      <c r="G23" s="45"/>
      <c r="H23" s="70">
        <f t="shared" si="0"/>
        <v>142.43013731060606</v>
      </c>
    </row>
    <row r="24" spans="2:8" ht="15.75" x14ac:dyDescent="0.25">
      <c r="B24" s="89" t="str">
        <f>'FATURAMENTO MENSAL'!B25</f>
        <v>STRIORT</v>
      </c>
      <c r="C24" s="3"/>
      <c r="D24" s="122">
        <f>'FATURAMENTO MENSAL'!C25</f>
        <v>6</v>
      </c>
      <c r="E24" s="2"/>
      <c r="F24" s="71">
        <f>PRECIFICAÇÃO!E20</f>
        <v>9.6962739898989891</v>
      </c>
      <c r="G24" s="45"/>
      <c r="H24" s="70">
        <f t="shared" si="0"/>
        <v>58.177643939393931</v>
      </c>
    </row>
    <row r="25" spans="2:8" ht="15.75" x14ac:dyDescent="0.25">
      <c r="B25" s="89" t="str">
        <f>'FATURAMENTO MENSAL'!B26</f>
        <v>CAVICELL</v>
      </c>
      <c r="C25" s="3"/>
      <c r="D25" s="122">
        <f>'FATURAMENTO MENSAL'!C26</f>
        <v>2</v>
      </c>
      <c r="E25" s="2"/>
      <c r="F25" s="71">
        <f>PRECIFICAÇÃO!E21</f>
        <v>2.7374967171717173</v>
      </c>
      <c r="G25" s="45"/>
      <c r="H25" s="70">
        <f t="shared" si="0"/>
        <v>5.4749934343434346</v>
      </c>
    </row>
    <row r="26" spans="2:8" ht="15.75" x14ac:dyDescent="0.25">
      <c r="B26" s="89" t="str">
        <f>'FATURAMENTO MENSAL'!B27</f>
        <v>ELETROCAUTERIO</v>
      </c>
      <c r="C26" s="3"/>
      <c r="D26" s="122">
        <f>'FATURAMENTO MENSAL'!C27</f>
        <v>2</v>
      </c>
      <c r="E26" s="2"/>
      <c r="F26" s="71">
        <f>PRECIFICAÇÃO!E22</f>
        <v>60.323080582137152</v>
      </c>
      <c r="G26" s="45"/>
      <c r="H26" s="70">
        <f t="shared" si="0"/>
        <v>120.6461611642743</v>
      </c>
    </row>
    <row r="27" spans="2:8" ht="15.75" x14ac:dyDescent="0.25">
      <c r="B27" s="89" t="str">
        <f>'FATURAMENTO MENSAL'!B28</f>
        <v xml:space="preserve">PEELING DE DIAMANTE </v>
      </c>
      <c r="C27" s="3"/>
      <c r="D27" s="122">
        <f>'FATURAMENTO MENSAL'!C28</f>
        <v>2</v>
      </c>
      <c r="E27" s="2"/>
      <c r="F27" s="71">
        <f>PRECIFICAÇÃO!E23</f>
        <v>11.888744318181818</v>
      </c>
      <c r="G27" s="45"/>
      <c r="H27" s="70">
        <f t="shared" si="0"/>
        <v>23.777488636363636</v>
      </c>
    </row>
    <row r="28" spans="2:8" ht="15.75" x14ac:dyDescent="0.25">
      <c r="B28" s="89" t="str">
        <f>'FATURAMENTO MENSAL'!B29</f>
        <v xml:space="preserve">CRIOFREQUENCIA FACIAL </v>
      </c>
      <c r="C28" s="3"/>
      <c r="D28" s="122">
        <f>'FATURAMENTO MENSAL'!C29</f>
        <v>20</v>
      </c>
      <c r="E28" s="2"/>
      <c r="F28" s="71">
        <f>PRECIFICAÇÃO!E24</f>
        <v>4.8895505050505053</v>
      </c>
      <c r="G28" s="45"/>
      <c r="H28" s="70">
        <f t="shared" si="0"/>
        <v>97.791010101010102</v>
      </c>
    </row>
    <row r="29" spans="2:8" ht="15.75" x14ac:dyDescent="0.25">
      <c r="B29" s="89" t="str">
        <f>'FATURAMENTO MENSAL'!B30</f>
        <v xml:space="preserve">CRIOFREQUENCIA CORPORAL </v>
      </c>
      <c r="C29" s="3"/>
      <c r="D29" s="122">
        <f>'FATURAMENTO MENSAL'!C30</f>
        <v>10</v>
      </c>
      <c r="E29" s="2"/>
      <c r="F29" s="71">
        <f>PRECIFICAÇÃO!E25</f>
        <v>9.0065505050505053</v>
      </c>
      <c r="G29" s="45"/>
      <c r="H29" s="70">
        <f t="shared" si="0"/>
        <v>90.065505050505053</v>
      </c>
    </row>
    <row r="30" spans="2:8" ht="15.75" x14ac:dyDescent="0.25">
      <c r="B30" s="89" t="str">
        <f>'FATURAMENTO MENSAL'!B31</f>
        <v xml:space="preserve">TERAPIA COMBINADA </v>
      </c>
      <c r="C30" s="3"/>
      <c r="D30" s="122">
        <f>'FATURAMENTO MENSAL'!C31</f>
        <v>0</v>
      </c>
      <c r="E30" s="2"/>
      <c r="F30" s="71">
        <f>PRECIFICAÇÃO!E26</f>
        <v>9.7346631578947367</v>
      </c>
      <c r="G30" s="45"/>
      <c r="H30" s="70">
        <f t="shared" si="0"/>
        <v>0</v>
      </c>
    </row>
    <row r="31" spans="2:8" ht="15.75" x14ac:dyDescent="0.25">
      <c r="B31" s="89" t="str">
        <f>'FATURAMENTO MENSAL'!B32</f>
        <v xml:space="preserve">CARBOXITERAPIA </v>
      </c>
      <c r="C31" s="3"/>
      <c r="D31" s="122">
        <f>'FATURAMENTO MENSAL'!C32</f>
        <v>0</v>
      </c>
      <c r="E31" s="2"/>
      <c r="F31" s="71">
        <f>PRECIFICAÇÃO!E27</f>
        <v>1.7995000000000001</v>
      </c>
      <c r="G31" s="45"/>
      <c r="H31" s="70">
        <f t="shared" si="0"/>
        <v>0</v>
      </c>
    </row>
    <row r="32" spans="2:8" ht="15.75" x14ac:dyDescent="0.25">
      <c r="B32" s="89" t="str">
        <f>'FATURAMENTO MENSAL'!B33</f>
        <v xml:space="preserve">MICROAGULHAMENTO ESTRIAS </v>
      </c>
      <c r="C32" s="3"/>
      <c r="D32" s="122">
        <f>'FATURAMENTO MENSAL'!C33</f>
        <v>0</v>
      </c>
      <c r="E32" s="2"/>
      <c r="F32" s="71">
        <f>PRECIFICAÇÃO!E28</f>
        <v>0</v>
      </c>
      <c r="G32" s="45"/>
      <c r="H32" s="70">
        <f t="shared" si="0"/>
        <v>0</v>
      </c>
    </row>
    <row r="33" spans="2:8" ht="15.75" x14ac:dyDescent="0.25">
      <c r="B33" s="89" t="str">
        <f>'FATURAMENTO MENSAL'!B34</f>
        <v xml:space="preserve">MICROAGULHAMENTO DRUG DELIVERY </v>
      </c>
      <c r="C33" s="3"/>
      <c r="D33" s="122">
        <f>'FATURAMENTO MENSAL'!C34</f>
        <v>0</v>
      </c>
      <c r="E33" s="2"/>
      <c r="F33" s="71">
        <f>PRECIFICAÇÃO!E29</f>
        <v>49.946533333333335</v>
      </c>
      <c r="G33" s="45"/>
      <c r="H33" s="70">
        <f t="shared" si="0"/>
        <v>0</v>
      </c>
    </row>
    <row r="34" spans="2:8" ht="15.75" x14ac:dyDescent="0.25">
      <c r="B34" s="89" t="str">
        <f>'FATURAMENTO MENSAL'!B35</f>
        <v xml:space="preserve">MICROAGULAMENTO CICATRIZ DE ACNE </v>
      </c>
      <c r="C34" s="3"/>
      <c r="D34" s="122">
        <f>'FATURAMENTO MENSAL'!C35</f>
        <v>0</v>
      </c>
      <c r="E34" s="2"/>
      <c r="F34" s="71">
        <f>PRECIFICAÇÃO!E30</f>
        <v>49.946533333333335</v>
      </c>
      <c r="G34" s="45"/>
      <c r="H34" s="70">
        <f t="shared" si="0"/>
        <v>0</v>
      </c>
    </row>
    <row r="35" spans="2:8" ht="15.75" x14ac:dyDescent="0.25">
      <c r="B35" s="89" t="str">
        <f>'FATURAMENTO MENSAL'!B36</f>
        <v xml:space="preserve">MICROAGULHAMENTO REJUVENESCIMENTO </v>
      </c>
      <c r="C35" s="3"/>
      <c r="D35" s="122">
        <f>'FATURAMENTO MENSAL'!C36</f>
        <v>0</v>
      </c>
      <c r="E35" s="2"/>
      <c r="F35" s="71">
        <f>PRECIFICAÇÃO!E31</f>
        <v>49.789033333333336</v>
      </c>
      <c r="G35" s="45"/>
      <c r="H35" s="70">
        <f t="shared" si="0"/>
        <v>0</v>
      </c>
    </row>
    <row r="36" spans="2:8" ht="15.75" x14ac:dyDescent="0.25">
      <c r="B36" s="89" t="str">
        <f>'FATURAMENTO MENSAL'!B37</f>
        <v>DEPILAÇÃO A LASER - SOPRANO PLATINUM</v>
      </c>
      <c r="C36" s="3"/>
      <c r="D36" s="122">
        <f>'FATURAMENTO MENSAL'!C37</f>
        <v>0</v>
      </c>
      <c r="E36" s="2"/>
      <c r="F36" s="71">
        <f>PRECIFICAÇÃO!E32</f>
        <v>19.635682539682541</v>
      </c>
      <c r="G36" s="45"/>
      <c r="H36" s="70">
        <f t="shared" si="0"/>
        <v>0</v>
      </c>
    </row>
    <row r="37" spans="2:8" ht="15.75" x14ac:dyDescent="0.25">
      <c r="B37" s="89" t="str">
        <f>'FATURAMENTO MENSAL'!B38</f>
        <v xml:space="preserve">CORRENTE RUSSA </v>
      </c>
      <c r="C37" s="3"/>
      <c r="D37" s="122">
        <f>'FATURAMENTO MENSAL'!C38</f>
        <v>0</v>
      </c>
      <c r="E37" s="2"/>
      <c r="F37" s="71">
        <f>PRECIFICAÇÃO!E33</f>
        <v>2.7413999999999996</v>
      </c>
      <c r="G37" s="45"/>
      <c r="H37" s="70">
        <f t="shared" si="0"/>
        <v>0</v>
      </c>
    </row>
    <row r="38" spans="2:8" ht="15.75" x14ac:dyDescent="0.25">
      <c r="B38" s="89" t="str">
        <f>'FATURAMENTO MENSAL'!B39</f>
        <v xml:space="preserve">VULCAN ICE MAX PREMIUM ESSENCE </v>
      </c>
      <c r="C38" s="3"/>
      <c r="D38" s="122">
        <f>'FATURAMENTO MENSAL'!C39</f>
        <v>0</v>
      </c>
      <c r="E38" s="2"/>
      <c r="F38" s="71">
        <f>PRECIFICAÇÃO!E34</f>
        <v>42.361499999999999</v>
      </c>
      <c r="G38" s="45"/>
      <c r="H38" s="70">
        <f t="shared" si="0"/>
        <v>0</v>
      </c>
    </row>
    <row r="39" spans="2:8" ht="15.75" x14ac:dyDescent="0.25">
      <c r="B39" s="89" t="str">
        <f>'FATURAMENTO MENSAL'!B40</f>
        <v>VULCAN ICE MAX PREMIUM</v>
      </c>
      <c r="C39" s="3"/>
      <c r="D39" s="122">
        <f>'FATURAMENTO MENSAL'!C40</f>
        <v>0</v>
      </c>
      <c r="E39" s="2"/>
      <c r="F39" s="71">
        <f>PRECIFICAÇÃO!E35</f>
        <v>85.094499999999996</v>
      </c>
      <c r="G39" s="45"/>
      <c r="H39" s="70">
        <f t="shared" si="0"/>
        <v>0</v>
      </c>
    </row>
    <row r="40" spans="2:8" ht="15.75" x14ac:dyDescent="0.25">
      <c r="B40" s="89" t="str">
        <f>'FATURAMENTO MENSAL'!B41</f>
        <v>EFEITO PELE NOVA BIOAGE - VIT. C</v>
      </c>
      <c r="C40" s="3"/>
      <c r="D40" s="122">
        <f>'FATURAMENTO MENSAL'!C41</f>
        <v>0</v>
      </c>
      <c r="E40" s="2"/>
      <c r="F40" s="71">
        <f>PRECIFICAÇÃO!E36</f>
        <v>25.707000000000001</v>
      </c>
      <c r="G40" s="45"/>
      <c r="H40" s="70">
        <f t="shared" si="0"/>
        <v>0</v>
      </c>
    </row>
    <row r="41" spans="2:8" ht="15.75" x14ac:dyDescent="0.25">
      <c r="B41" s="89" t="str">
        <f>'FATURAMENTO MENSAL'!B42</f>
        <v xml:space="preserve">ACNE SOLUTION BIOAGE </v>
      </c>
      <c r="C41" s="3"/>
      <c r="D41" s="122">
        <f>'FATURAMENTO MENSAL'!C42</f>
        <v>0</v>
      </c>
      <c r="E41" s="2"/>
      <c r="F41" s="71">
        <f>PRECIFICAÇÃO!E37</f>
        <v>19.21381507936508</v>
      </c>
      <c r="G41" s="45"/>
      <c r="H41" s="70">
        <f t="shared" si="0"/>
        <v>0</v>
      </c>
    </row>
    <row r="42" spans="2:8" ht="15.75" x14ac:dyDescent="0.25">
      <c r="B42" s="89" t="str">
        <f>'FATURAMENTO MENSAL'!B43</f>
        <v xml:space="preserve">ACNE SPEC - COSMOBEAUTY </v>
      </c>
      <c r="C42" s="3"/>
      <c r="D42" s="122">
        <f>'FATURAMENTO MENSAL'!C43</f>
        <v>0</v>
      </c>
      <c r="E42" s="2"/>
      <c r="F42" s="71">
        <f>PRECIFICAÇÃO!E38</f>
        <v>89.195000000000007</v>
      </c>
      <c r="G42" s="45"/>
      <c r="H42" s="70">
        <f t="shared" si="0"/>
        <v>0</v>
      </c>
    </row>
    <row r="43" spans="2:8" ht="15.75" x14ac:dyDescent="0.25">
      <c r="B43" s="89" t="str">
        <f>'FATURAMENTO MENSAL'!B44</f>
        <v xml:space="preserve">PÉROLAS ORIENTAIS - COSMOBEAUTY </v>
      </c>
      <c r="C43" s="3"/>
      <c r="D43" s="122">
        <f>'FATURAMENTO MENSAL'!C44</f>
        <v>0</v>
      </c>
      <c r="E43" s="2"/>
      <c r="F43" s="71">
        <f>PRECIFICAÇÃO!E39</f>
        <v>32.222333333333339</v>
      </c>
      <c r="G43" s="45"/>
      <c r="H43" s="70">
        <f t="shared" si="0"/>
        <v>0</v>
      </c>
    </row>
    <row r="44" spans="2:8" ht="15.75" x14ac:dyDescent="0.25">
      <c r="B44" s="89" t="str">
        <f>'FATURAMENTO MENSAL'!B45</f>
        <v xml:space="preserve">PERFECT PEEL - BIOAGE </v>
      </c>
      <c r="C44" s="3"/>
      <c r="D44" s="122">
        <f>'FATURAMENTO MENSAL'!C45</f>
        <v>0</v>
      </c>
      <c r="E44" s="2"/>
      <c r="F44" s="71">
        <f>PRECIFICAÇÃO!E40</f>
        <v>23.626333333333339</v>
      </c>
      <c r="G44" s="45"/>
      <c r="H44" s="70">
        <f t="shared" si="0"/>
        <v>0</v>
      </c>
    </row>
    <row r="45" spans="2:8" ht="15.75" x14ac:dyDescent="0.25">
      <c r="B45" s="89" t="str">
        <f>'FATURAMENTO MENSAL'!B46</f>
        <v xml:space="preserve">COLOR BIO-MASK COLLECTION  - BIOAGE </v>
      </c>
      <c r="C45" s="3"/>
      <c r="D45" s="122">
        <f>'FATURAMENTO MENSAL'!C46</f>
        <v>0</v>
      </c>
      <c r="E45" s="2"/>
      <c r="F45" s="71">
        <f>PRECIFICAÇÃO!E41</f>
        <v>38.251154471544716</v>
      </c>
      <c r="G45" s="45"/>
      <c r="H45" s="70">
        <f t="shared" si="0"/>
        <v>0</v>
      </c>
    </row>
    <row r="46" spans="2:8" ht="15.75" x14ac:dyDescent="0.25">
      <c r="B46" s="89" t="str">
        <f>'FATURAMENTO MENSAL'!B47</f>
        <v xml:space="preserve">PUMP GLUTEOS </v>
      </c>
      <c r="C46" s="3"/>
      <c r="D46" s="122">
        <f>'FATURAMENTO MENSAL'!C47</f>
        <v>0</v>
      </c>
      <c r="E46" s="2"/>
      <c r="F46" s="71">
        <f>PRECIFICAÇÃO!E42</f>
        <v>2.7813631578947371</v>
      </c>
      <c r="G46" s="45"/>
      <c r="H46" s="70">
        <f t="shared" si="0"/>
        <v>0</v>
      </c>
    </row>
    <row r="47" spans="2:8" ht="15.75" x14ac:dyDescent="0.25">
      <c r="B47" s="89" t="str">
        <f>'FATURAMENTO MENSAL'!B48</f>
        <v xml:space="preserve">BIO - MASK CARBOXY </v>
      </c>
      <c r="C47" s="3"/>
      <c r="D47" s="122">
        <f>'FATURAMENTO MENSAL'!C48</f>
        <v>0</v>
      </c>
      <c r="E47" s="2"/>
      <c r="F47" s="71">
        <f>PRECIFICAÇÃO!E43</f>
        <v>10.261666666666667</v>
      </c>
      <c r="G47" s="45"/>
      <c r="H47" s="70">
        <f t="shared" si="0"/>
        <v>0</v>
      </c>
    </row>
    <row r="48" spans="2:8" ht="15.75" x14ac:dyDescent="0.25">
      <c r="B48" s="89" t="str">
        <f>'FATURAMENTO MENSAL'!B49</f>
        <v>ELETROLIPÓLISE</v>
      </c>
      <c r="C48" s="3"/>
      <c r="D48" s="122">
        <f>'FATURAMENTO MENSAL'!C49</f>
        <v>0</v>
      </c>
      <c r="E48" s="2"/>
      <c r="F48" s="71">
        <f>PRECIFICAÇÃO!E44</f>
        <v>17.857500000000002</v>
      </c>
      <c r="G48" s="45"/>
      <c r="H48" s="70">
        <f t="shared" si="0"/>
        <v>0</v>
      </c>
    </row>
    <row r="49" spans="2:8" ht="15.75" x14ac:dyDescent="0.25">
      <c r="B49" s="89" t="str">
        <f>'FATURAMENTO MENSAL'!B50</f>
        <v xml:space="preserve">MAGIC TOUCH </v>
      </c>
      <c r="C49" s="3"/>
      <c r="D49" s="122">
        <f>'FATURAMENTO MENSAL'!C50</f>
        <v>0</v>
      </c>
      <c r="E49" s="2"/>
      <c r="F49" s="71">
        <f>PRECIFICAÇÃO!E45</f>
        <v>26.095836842105264</v>
      </c>
      <c r="G49" s="45"/>
      <c r="H49" s="70">
        <f t="shared" si="0"/>
        <v>0</v>
      </c>
    </row>
    <row r="50" spans="2:8" ht="15.75" x14ac:dyDescent="0.25">
      <c r="B50" s="89" t="str">
        <f>'FATURAMENTO MENSAL'!B51</f>
        <v xml:space="preserve">REVITALIZAÇÃO FACIAL </v>
      </c>
      <c r="C50" s="3"/>
      <c r="D50" s="122">
        <f>'FATURAMENTO MENSAL'!C51</f>
        <v>0</v>
      </c>
      <c r="E50" s="2"/>
      <c r="F50" s="71">
        <f>PRECIFICAÇÃO!E46</f>
        <v>31.54366666666667</v>
      </c>
      <c r="G50" s="45"/>
      <c r="H50" s="70">
        <f t="shared" si="0"/>
        <v>0</v>
      </c>
    </row>
    <row r="51" spans="2:8" ht="15.75" x14ac:dyDescent="0.25">
      <c r="B51" s="89" t="str">
        <f>'FATURAMENTO MENSAL'!B52</f>
        <v>-</v>
      </c>
      <c r="C51" s="3"/>
      <c r="D51" s="122">
        <f>'FATURAMENTO MENSAL'!C52</f>
        <v>0</v>
      </c>
      <c r="E51" s="2"/>
      <c r="F51" s="71">
        <f>PRECIFICAÇÃO!E47</f>
        <v>0</v>
      </c>
      <c r="G51" s="45"/>
      <c r="H51" s="70">
        <f t="shared" si="0"/>
        <v>0</v>
      </c>
    </row>
    <row r="52" spans="2:8" ht="15.75" x14ac:dyDescent="0.25">
      <c r="B52" s="89" t="str">
        <f>'FATURAMENTO MENSAL'!B53</f>
        <v>-</v>
      </c>
      <c r="C52" s="3"/>
      <c r="D52" s="122">
        <f>'FATURAMENTO MENSAL'!C53</f>
        <v>0</v>
      </c>
      <c r="E52" s="2"/>
      <c r="F52" s="71">
        <f>PRECIFICAÇÃO!E48</f>
        <v>0</v>
      </c>
      <c r="G52" s="45"/>
      <c r="H52" s="70">
        <f t="shared" si="0"/>
        <v>0</v>
      </c>
    </row>
    <row r="53" spans="2:8" ht="15.75" x14ac:dyDescent="0.25">
      <c r="B53" s="89" t="str">
        <f>'FATURAMENTO MENSAL'!B54</f>
        <v>-</v>
      </c>
      <c r="C53" s="3"/>
      <c r="D53" s="122">
        <f>'FATURAMENTO MENSAL'!C54</f>
        <v>0</v>
      </c>
      <c r="E53" s="2"/>
      <c r="F53" s="71">
        <f>PRECIFICAÇÃO!E49</f>
        <v>0</v>
      </c>
      <c r="G53" s="45"/>
      <c r="H53" s="70">
        <f t="shared" si="0"/>
        <v>0</v>
      </c>
    </row>
    <row r="54" spans="2:8" ht="15.75" x14ac:dyDescent="0.25">
      <c r="B54" s="89" t="str">
        <f>'FATURAMENTO MENSAL'!B55</f>
        <v>-</v>
      </c>
      <c r="C54" s="3"/>
      <c r="D54" s="122">
        <f>'FATURAMENTO MENSAL'!C55</f>
        <v>0</v>
      </c>
      <c r="E54" s="2"/>
      <c r="F54" s="71">
        <f>PRECIFICAÇÃO!E50</f>
        <v>0</v>
      </c>
      <c r="G54" s="45"/>
      <c r="H54" s="70">
        <f t="shared" si="0"/>
        <v>0</v>
      </c>
    </row>
    <row r="55" spans="2:8" ht="15.75" x14ac:dyDescent="0.25">
      <c r="B55" s="89" t="str">
        <f>'FATURAMENTO MENSAL'!B56</f>
        <v>-</v>
      </c>
      <c r="C55" s="3"/>
      <c r="D55" s="122">
        <f>'FATURAMENTO MENSAL'!C56</f>
        <v>0</v>
      </c>
      <c r="E55" s="2"/>
      <c r="F55" s="71">
        <f>PRECIFICAÇÃO!E51</f>
        <v>0</v>
      </c>
      <c r="G55" s="45"/>
      <c r="H55" s="70">
        <f t="shared" si="0"/>
        <v>0</v>
      </c>
    </row>
    <row r="56" spans="2:8" ht="15.75" x14ac:dyDescent="0.25">
      <c r="B56" s="89" t="str">
        <f>'FATURAMENTO MENSAL'!B57</f>
        <v>-</v>
      </c>
      <c r="C56" s="3"/>
      <c r="D56" s="122">
        <f>'FATURAMENTO MENSAL'!C57</f>
        <v>0</v>
      </c>
      <c r="E56" s="2"/>
      <c r="F56" s="71">
        <f>PRECIFICAÇÃO!E52</f>
        <v>0</v>
      </c>
      <c r="G56" s="45"/>
      <c r="H56" s="70">
        <f t="shared" si="0"/>
        <v>0</v>
      </c>
    </row>
    <row r="57" spans="2:8" ht="15.75" x14ac:dyDescent="0.25">
      <c r="B57" s="89" t="str">
        <f>'FATURAMENTO MENSAL'!B58</f>
        <v>-</v>
      </c>
      <c r="C57" s="3"/>
      <c r="D57" s="122">
        <f>'FATURAMENTO MENSAL'!C58</f>
        <v>0</v>
      </c>
      <c r="E57" s="2"/>
      <c r="F57" s="71">
        <f>PRECIFICAÇÃO!E53</f>
        <v>0</v>
      </c>
      <c r="G57" s="45"/>
      <c r="H57" s="70">
        <f t="shared" si="0"/>
        <v>0</v>
      </c>
    </row>
    <row r="58" spans="2:8" ht="15.75" x14ac:dyDescent="0.25">
      <c r="B58" s="89" t="str">
        <f>'FATURAMENTO MENSAL'!B59</f>
        <v>-</v>
      </c>
      <c r="C58" s="3"/>
      <c r="D58" s="122">
        <f>'FATURAMENTO MENSAL'!C59</f>
        <v>0</v>
      </c>
      <c r="E58" s="2"/>
      <c r="F58" s="71">
        <f>PRECIFICAÇÃO!E54</f>
        <v>0</v>
      </c>
      <c r="G58" s="45"/>
      <c r="H58" s="70">
        <f t="shared" ref="H58:H121" si="1">IF(F58="","",D58*F58)</f>
        <v>0</v>
      </c>
    </row>
    <row r="59" spans="2:8" ht="15.75" x14ac:dyDescent="0.25">
      <c r="B59" s="89" t="str">
        <f>'FATURAMENTO MENSAL'!B60</f>
        <v>-</v>
      </c>
      <c r="C59" s="3"/>
      <c r="D59" s="122">
        <f>'FATURAMENTO MENSAL'!C60</f>
        <v>0</v>
      </c>
      <c r="E59" s="2"/>
      <c r="F59" s="71">
        <f>PRECIFICAÇÃO!E55</f>
        <v>0</v>
      </c>
      <c r="G59" s="45"/>
      <c r="H59" s="70">
        <f t="shared" si="1"/>
        <v>0</v>
      </c>
    </row>
    <row r="60" spans="2:8" ht="15.75" x14ac:dyDescent="0.25">
      <c r="B60" s="89" t="str">
        <f>'FATURAMENTO MENSAL'!B61</f>
        <v>-</v>
      </c>
      <c r="C60" s="3"/>
      <c r="D60" s="122">
        <f>'FATURAMENTO MENSAL'!C61</f>
        <v>0</v>
      </c>
      <c r="E60" s="2"/>
      <c r="F60" s="71">
        <f>PRECIFICAÇÃO!E56</f>
        <v>0</v>
      </c>
      <c r="G60" s="45"/>
      <c r="H60" s="70">
        <f t="shared" si="1"/>
        <v>0</v>
      </c>
    </row>
    <row r="61" spans="2:8" ht="15.75" x14ac:dyDescent="0.25">
      <c r="B61" s="89" t="str">
        <f>'FATURAMENTO MENSAL'!B62</f>
        <v>-</v>
      </c>
      <c r="C61" s="3"/>
      <c r="D61" s="122">
        <f>'FATURAMENTO MENSAL'!C62</f>
        <v>0</v>
      </c>
      <c r="E61" s="2"/>
      <c r="F61" s="71">
        <f>PRECIFICAÇÃO!E57</f>
        <v>0</v>
      </c>
      <c r="G61" s="45"/>
      <c r="H61" s="70">
        <f t="shared" si="1"/>
        <v>0</v>
      </c>
    </row>
    <row r="62" spans="2:8" ht="15.75" x14ac:dyDescent="0.25">
      <c r="B62" s="89" t="str">
        <f>'FATURAMENTO MENSAL'!B63</f>
        <v>-</v>
      </c>
      <c r="C62" s="3"/>
      <c r="D62" s="122">
        <f>'FATURAMENTO MENSAL'!C63</f>
        <v>0</v>
      </c>
      <c r="E62" s="2"/>
      <c r="F62" s="71">
        <f>PRECIFICAÇÃO!E58</f>
        <v>0</v>
      </c>
      <c r="G62" s="45"/>
      <c r="H62" s="70">
        <f t="shared" si="1"/>
        <v>0</v>
      </c>
    </row>
    <row r="63" spans="2:8" ht="15.75" x14ac:dyDescent="0.25">
      <c r="B63" s="89" t="str">
        <f>'FATURAMENTO MENSAL'!B64</f>
        <v>-</v>
      </c>
      <c r="C63" s="3"/>
      <c r="D63" s="122">
        <f>'FATURAMENTO MENSAL'!C64</f>
        <v>0</v>
      </c>
      <c r="E63" s="2"/>
      <c r="F63" s="71">
        <f>PRECIFICAÇÃO!E59</f>
        <v>0</v>
      </c>
      <c r="G63" s="45"/>
      <c r="H63" s="70">
        <f t="shared" si="1"/>
        <v>0</v>
      </c>
    </row>
    <row r="64" spans="2:8" ht="15.75" x14ac:dyDescent="0.25">
      <c r="B64" s="89" t="str">
        <f>'FATURAMENTO MENSAL'!B65</f>
        <v>-</v>
      </c>
      <c r="C64" s="3"/>
      <c r="D64" s="122">
        <f>'FATURAMENTO MENSAL'!C65</f>
        <v>0</v>
      </c>
      <c r="E64" s="2"/>
      <c r="F64" s="71">
        <f>PRECIFICAÇÃO!E60</f>
        <v>0</v>
      </c>
      <c r="G64" s="45"/>
      <c r="H64" s="70">
        <f t="shared" si="1"/>
        <v>0</v>
      </c>
    </row>
    <row r="65" spans="2:8" ht="15.75" x14ac:dyDescent="0.25">
      <c r="B65" s="89" t="str">
        <f>'FATURAMENTO MENSAL'!B66</f>
        <v>-</v>
      </c>
      <c r="C65" s="3"/>
      <c r="D65" s="122">
        <f>'FATURAMENTO MENSAL'!C66</f>
        <v>0</v>
      </c>
      <c r="E65" s="2"/>
      <c r="F65" s="71">
        <f>PRECIFICAÇÃO!E61</f>
        <v>0</v>
      </c>
      <c r="G65" s="45"/>
      <c r="H65" s="70">
        <f t="shared" si="1"/>
        <v>0</v>
      </c>
    </row>
    <row r="66" spans="2:8" ht="15.75" x14ac:dyDescent="0.25">
      <c r="B66" s="89" t="str">
        <f>'FATURAMENTO MENSAL'!B67</f>
        <v>-</v>
      </c>
      <c r="C66" s="3"/>
      <c r="D66" s="122">
        <f>'FATURAMENTO MENSAL'!C67</f>
        <v>0</v>
      </c>
      <c r="E66" s="2"/>
      <c r="F66" s="71">
        <f>PRECIFICAÇÃO!E62</f>
        <v>0</v>
      </c>
      <c r="G66" s="45"/>
      <c r="H66" s="70">
        <f t="shared" si="1"/>
        <v>0</v>
      </c>
    </row>
    <row r="67" spans="2:8" ht="15.75" x14ac:dyDescent="0.25">
      <c r="B67" s="89" t="str">
        <f>'FATURAMENTO MENSAL'!B68</f>
        <v>-</v>
      </c>
      <c r="C67" s="3"/>
      <c r="D67" s="122">
        <f>'FATURAMENTO MENSAL'!C68</f>
        <v>0</v>
      </c>
      <c r="E67" s="2"/>
      <c r="F67" s="71">
        <f>PRECIFICAÇÃO!E63</f>
        <v>0</v>
      </c>
      <c r="G67" s="45"/>
      <c r="H67" s="70">
        <f t="shared" si="1"/>
        <v>0</v>
      </c>
    </row>
    <row r="68" spans="2:8" ht="15.75" x14ac:dyDescent="0.25">
      <c r="B68" s="89" t="str">
        <f>'FATURAMENTO MENSAL'!B69</f>
        <v>-</v>
      </c>
      <c r="C68" s="3"/>
      <c r="D68" s="122">
        <f>'FATURAMENTO MENSAL'!C69</f>
        <v>0</v>
      </c>
      <c r="E68" s="2"/>
      <c r="F68" s="71">
        <f>PRECIFICAÇÃO!E64</f>
        <v>0</v>
      </c>
      <c r="G68" s="45"/>
      <c r="H68" s="70">
        <f t="shared" si="1"/>
        <v>0</v>
      </c>
    </row>
    <row r="69" spans="2:8" ht="15.75" x14ac:dyDescent="0.25">
      <c r="B69" s="89" t="str">
        <f>'FATURAMENTO MENSAL'!B70</f>
        <v>-</v>
      </c>
      <c r="C69" s="3"/>
      <c r="D69" s="122">
        <f>'FATURAMENTO MENSAL'!C70</f>
        <v>0</v>
      </c>
      <c r="E69" s="2"/>
      <c r="F69" s="71">
        <f>PRECIFICAÇÃO!E65</f>
        <v>0</v>
      </c>
      <c r="G69" s="45"/>
      <c r="H69" s="70">
        <f t="shared" si="1"/>
        <v>0</v>
      </c>
    </row>
    <row r="70" spans="2:8" ht="15.75" x14ac:dyDescent="0.25">
      <c r="B70" s="89" t="str">
        <f>'FATURAMENTO MENSAL'!B71</f>
        <v>-</v>
      </c>
      <c r="C70" s="3"/>
      <c r="D70" s="122">
        <f>'FATURAMENTO MENSAL'!C71</f>
        <v>0</v>
      </c>
      <c r="E70" s="2"/>
      <c r="F70" s="71">
        <f>PRECIFICAÇÃO!E66</f>
        <v>0</v>
      </c>
      <c r="G70" s="45"/>
      <c r="H70" s="70">
        <f t="shared" si="1"/>
        <v>0</v>
      </c>
    </row>
    <row r="71" spans="2:8" ht="15.75" x14ac:dyDescent="0.25">
      <c r="B71" s="89" t="str">
        <f>'FATURAMENTO MENSAL'!B72</f>
        <v>-</v>
      </c>
      <c r="C71" s="3"/>
      <c r="D71" s="122">
        <f>'FATURAMENTO MENSAL'!C72</f>
        <v>0</v>
      </c>
      <c r="E71" s="2"/>
      <c r="F71" s="71">
        <f>PRECIFICAÇÃO!E67</f>
        <v>0</v>
      </c>
      <c r="G71" s="45"/>
      <c r="H71" s="70">
        <f t="shared" si="1"/>
        <v>0</v>
      </c>
    </row>
    <row r="72" spans="2:8" ht="15.75" x14ac:dyDescent="0.25">
      <c r="B72" s="89" t="str">
        <f>'FATURAMENTO MENSAL'!B73</f>
        <v>-</v>
      </c>
      <c r="C72" s="3"/>
      <c r="D72" s="122">
        <f>'FATURAMENTO MENSAL'!C73</f>
        <v>0</v>
      </c>
      <c r="E72" s="2"/>
      <c r="F72" s="71">
        <f>PRECIFICAÇÃO!E68</f>
        <v>0</v>
      </c>
      <c r="G72" s="45"/>
      <c r="H72" s="70">
        <f t="shared" si="1"/>
        <v>0</v>
      </c>
    </row>
    <row r="73" spans="2:8" ht="15.75" x14ac:dyDescent="0.25">
      <c r="B73" s="89" t="str">
        <f>'FATURAMENTO MENSAL'!B74</f>
        <v>-</v>
      </c>
      <c r="C73" s="3"/>
      <c r="D73" s="122">
        <f>'FATURAMENTO MENSAL'!C74</f>
        <v>0</v>
      </c>
      <c r="E73" s="2"/>
      <c r="F73" s="71">
        <f>PRECIFICAÇÃO!E69</f>
        <v>0</v>
      </c>
      <c r="G73" s="45"/>
      <c r="H73" s="70">
        <f t="shared" si="1"/>
        <v>0</v>
      </c>
    </row>
    <row r="74" spans="2:8" ht="15.75" x14ac:dyDescent="0.25">
      <c r="B74" s="89" t="str">
        <f>'FATURAMENTO MENSAL'!B75</f>
        <v>-</v>
      </c>
      <c r="C74" s="3"/>
      <c r="D74" s="122">
        <f>'FATURAMENTO MENSAL'!C75</f>
        <v>0</v>
      </c>
      <c r="E74" s="2"/>
      <c r="F74" s="71">
        <f>PRECIFICAÇÃO!E70</f>
        <v>0</v>
      </c>
      <c r="G74" s="45"/>
      <c r="H74" s="70">
        <f t="shared" si="1"/>
        <v>0</v>
      </c>
    </row>
    <row r="75" spans="2:8" ht="15.75" x14ac:dyDescent="0.25">
      <c r="B75" s="89" t="str">
        <f>'FATURAMENTO MENSAL'!B76</f>
        <v>-</v>
      </c>
      <c r="C75" s="3"/>
      <c r="D75" s="122">
        <f>'FATURAMENTO MENSAL'!C76</f>
        <v>0</v>
      </c>
      <c r="E75" s="2"/>
      <c r="F75" s="71">
        <f>PRECIFICAÇÃO!E71</f>
        <v>0</v>
      </c>
      <c r="G75" s="45"/>
      <c r="H75" s="70">
        <f t="shared" si="1"/>
        <v>0</v>
      </c>
    </row>
    <row r="76" spans="2:8" ht="15.75" x14ac:dyDescent="0.25">
      <c r="B76" s="89" t="str">
        <f>'FATURAMENTO MENSAL'!B77</f>
        <v>-</v>
      </c>
      <c r="C76" s="3"/>
      <c r="D76" s="122">
        <f>'FATURAMENTO MENSAL'!C77</f>
        <v>0</v>
      </c>
      <c r="E76" s="2"/>
      <c r="F76" s="71">
        <f>PRECIFICAÇÃO!E72</f>
        <v>0</v>
      </c>
      <c r="G76" s="45"/>
      <c r="H76" s="70">
        <f t="shared" si="1"/>
        <v>0</v>
      </c>
    </row>
    <row r="77" spans="2:8" ht="15.75" x14ac:dyDescent="0.25">
      <c r="B77" s="89"/>
      <c r="C77" s="3"/>
      <c r="D77" s="122"/>
      <c r="E77" s="2"/>
      <c r="F77" s="71">
        <v>0</v>
      </c>
      <c r="G77" s="45"/>
      <c r="H77" s="70">
        <f t="shared" si="1"/>
        <v>0</v>
      </c>
    </row>
    <row r="78" spans="2:8" ht="15.75" x14ac:dyDescent="0.25">
      <c r="B78" s="89"/>
      <c r="C78" s="3"/>
      <c r="D78" s="122"/>
      <c r="E78" s="2"/>
      <c r="F78" s="71"/>
      <c r="G78" s="45"/>
      <c r="H78" s="70" t="str">
        <f t="shared" si="1"/>
        <v/>
      </c>
    </row>
    <row r="79" spans="2:8" ht="15.75" x14ac:dyDescent="0.25">
      <c r="B79" s="89"/>
      <c r="C79" s="3"/>
      <c r="D79" s="122"/>
      <c r="E79" s="2"/>
      <c r="F79" s="71"/>
      <c r="G79" s="45"/>
      <c r="H79" s="70" t="str">
        <f t="shared" si="1"/>
        <v/>
      </c>
    </row>
    <row r="80" spans="2:8" ht="15.75" x14ac:dyDescent="0.25">
      <c r="B80" s="89"/>
      <c r="C80" s="3"/>
      <c r="D80" s="122"/>
      <c r="E80" s="2"/>
      <c r="F80" s="71"/>
      <c r="G80" s="45"/>
      <c r="H80" s="70" t="str">
        <f t="shared" si="1"/>
        <v/>
      </c>
    </row>
    <row r="81" spans="2:8" ht="15.75" x14ac:dyDescent="0.25">
      <c r="B81" s="89"/>
      <c r="C81" s="3"/>
      <c r="D81" s="122"/>
      <c r="E81" s="2"/>
      <c r="F81" s="71"/>
      <c r="G81" s="45"/>
      <c r="H81" s="70" t="str">
        <f t="shared" si="1"/>
        <v/>
      </c>
    </row>
    <row r="82" spans="2:8" ht="15.75" x14ac:dyDescent="0.25">
      <c r="B82" s="89"/>
      <c r="C82" s="3"/>
      <c r="D82" s="122"/>
      <c r="E82" s="2"/>
      <c r="F82" s="71"/>
      <c r="G82" s="45"/>
      <c r="H82" s="70" t="str">
        <f t="shared" si="1"/>
        <v/>
      </c>
    </row>
    <row r="83" spans="2:8" ht="16.5" customHeight="1" x14ac:dyDescent="0.25">
      <c r="B83" s="89"/>
      <c r="C83" s="3"/>
      <c r="D83" s="122"/>
      <c r="E83" s="2"/>
      <c r="F83" s="71"/>
      <c r="G83" s="45"/>
      <c r="H83" s="70" t="str">
        <f t="shared" si="1"/>
        <v/>
      </c>
    </row>
    <row r="84" spans="2:8" ht="21" x14ac:dyDescent="0.25">
      <c r="B84" s="348" t="s">
        <v>96</v>
      </c>
      <c r="C84" s="349"/>
      <c r="D84" s="349"/>
      <c r="E84" s="349"/>
      <c r="F84" s="349"/>
      <c r="G84" s="349"/>
      <c r="H84" s="349"/>
    </row>
    <row r="85" spans="2:8" ht="15.75" x14ac:dyDescent="0.25">
      <c r="B85" s="89" t="str">
        <f>'FATURAMENTO MENSAL'!B86</f>
        <v>CELLU SHOK</v>
      </c>
      <c r="C85" s="3"/>
      <c r="D85" s="123">
        <f>'FATURAMENTO MENSAL'!C86</f>
        <v>2</v>
      </c>
      <c r="E85" s="2"/>
      <c r="F85" s="73">
        <f>PRECIFICAÇÃO!F76</f>
        <v>55</v>
      </c>
      <c r="G85" s="2"/>
      <c r="H85" s="70">
        <f t="shared" si="1"/>
        <v>110</v>
      </c>
    </row>
    <row r="86" spans="2:8" ht="15.75" x14ac:dyDescent="0.25">
      <c r="B86" s="89" t="str">
        <f>'FATURAMENTO MENSAL'!B87</f>
        <v>BODY REDUX CREME</v>
      </c>
      <c r="C86" s="3"/>
      <c r="D86" s="123">
        <f>'FATURAMENTO MENSAL'!C87</f>
        <v>2</v>
      </c>
      <c r="E86" s="2"/>
      <c r="F86" s="73">
        <f>PRECIFICAÇÃO!F77</f>
        <v>55</v>
      </c>
      <c r="G86" s="2"/>
      <c r="H86" s="70">
        <f t="shared" si="1"/>
        <v>110</v>
      </c>
    </row>
    <row r="87" spans="2:8" ht="15.75" x14ac:dyDescent="0.25">
      <c r="B87" s="89" t="str">
        <f>'FATURAMENTO MENSAL'!B88</f>
        <v>BLUR HD COM COR</v>
      </c>
      <c r="C87" s="3"/>
      <c r="D87" s="123">
        <f>'FATURAMENTO MENSAL'!C88</f>
        <v>5</v>
      </c>
      <c r="E87" s="2"/>
      <c r="F87" s="73">
        <f>PRECIFICAÇÃO!F78</f>
        <v>92</v>
      </c>
      <c r="G87" s="2"/>
      <c r="H87" s="70">
        <f t="shared" si="1"/>
        <v>460</v>
      </c>
    </row>
    <row r="88" spans="2:8" ht="15.75" x14ac:dyDescent="0.25">
      <c r="B88" s="89" t="str">
        <f>'FATURAMENTO MENSAL'!B89</f>
        <v>MELANOSE PREMIUM COSMOBEAUTY</v>
      </c>
      <c r="D88" s="123">
        <f>'FATURAMENTO MENSAL'!C89</f>
        <v>1</v>
      </c>
      <c r="F88" s="73">
        <f>PRECIFICAÇÃO!F79</f>
        <v>155.94</v>
      </c>
      <c r="H88" s="70">
        <f t="shared" si="1"/>
        <v>155.94</v>
      </c>
    </row>
    <row r="89" spans="2:8" ht="15.75" x14ac:dyDescent="0.25">
      <c r="B89" s="89" t="str">
        <f>'FATURAMENTO MENSAL'!B90</f>
        <v>PROTETOR VULCANICE COSMOBEAUTY</v>
      </c>
      <c r="D89" s="123">
        <f>'FATURAMENTO MENSAL'!C90</f>
        <v>2</v>
      </c>
      <c r="F89" s="73">
        <f>PRECIFICAÇÃO!F80</f>
        <v>51.54</v>
      </c>
      <c r="H89" s="70">
        <f t="shared" si="1"/>
        <v>103.08</v>
      </c>
    </row>
    <row r="90" spans="2:8" ht="15.75" x14ac:dyDescent="0.25">
      <c r="B90" s="89" t="str">
        <f>'FATURAMENTO MENSAL'!B91</f>
        <v>SABONETE MOUSSE PLASTIC CLAREANCE COSMOBEAUTY</v>
      </c>
      <c r="D90" s="123">
        <f>'FATURAMENTO MENSAL'!C91</f>
        <v>0</v>
      </c>
      <c r="F90" s="73">
        <f>PRECIFICAÇÃO!F81</f>
        <v>52</v>
      </c>
      <c r="H90" s="70">
        <f t="shared" si="1"/>
        <v>0</v>
      </c>
    </row>
    <row r="91" spans="2:8" ht="15.75" x14ac:dyDescent="0.25">
      <c r="B91" s="89" t="str">
        <f>'FATURAMENTO MENSAL'!B92</f>
        <v>SABONTE MOUSSE ANTI-OX COSMOBEAUTY</v>
      </c>
      <c r="D91" s="123">
        <f>'FATURAMENTO MENSAL'!C92</f>
        <v>1</v>
      </c>
      <c r="F91" s="73">
        <f>PRECIFICAÇÃO!F82</f>
        <v>52</v>
      </c>
      <c r="H91" s="70">
        <f t="shared" si="1"/>
        <v>52</v>
      </c>
    </row>
    <row r="92" spans="2:8" ht="15.75" x14ac:dyDescent="0.25">
      <c r="B92" s="89" t="str">
        <f>'FATURAMENTO MENSAL'!B93</f>
        <v>ESPUMA DE LIMPEZA VULCANICE</v>
      </c>
      <c r="D92" s="123">
        <f>'FATURAMENTO MENSAL'!C93</f>
        <v>2</v>
      </c>
      <c r="F92" s="73">
        <f>PRECIFICAÇÃO!F83</f>
        <v>52</v>
      </c>
      <c r="H92" s="70">
        <f t="shared" si="1"/>
        <v>104</v>
      </c>
    </row>
    <row r="93" spans="2:8" ht="15.75" x14ac:dyDescent="0.25">
      <c r="B93" s="89" t="str">
        <f>'FATURAMENTO MENSAL'!B94</f>
        <v>LOÇÃO TÔNICA BIO-C BIOAGE</v>
      </c>
      <c r="D93" s="123">
        <f>'FATURAMENTO MENSAL'!C94</f>
        <v>0</v>
      </c>
      <c r="F93" s="73">
        <f>PRECIFICAÇÃO!F84</f>
        <v>0</v>
      </c>
      <c r="H93" s="70">
        <f t="shared" si="1"/>
        <v>0</v>
      </c>
    </row>
    <row r="94" spans="2:8" ht="15.75" x14ac:dyDescent="0.25">
      <c r="B94" s="89" t="str">
        <f>'FATURAMENTO MENSAL'!B95</f>
        <v>REST-DERM COSMOBEAUTY</v>
      </c>
      <c r="D94" s="123">
        <f>'FATURAMENTO MENSAL'!C95</f>
        <v>1</v>
      </c>
      <c r="F94" s="73">
        <f>PRECIFICAÇÃO!F85</f>
        <v>91.74</v>
      </c>
      <c r="H94" s="70">
        <f t="shared" si="1"/>
        <v>91.74</v>
      </c>
    </row>
    <row r="95" spans="2:8" ht="15.75" x14ac:dyDescent="0.25">
      <c r="B95" s="89" t="str">
        <f>'FATURAMENTO MENSAL'!B96</f>
        <v>DMAE CREME ANTI-RUGAS BOTHANICA</v>
      </c>
      <c r="D95" s="123">
        <f>'FATURAMENTO MENSAL'!C96</f>
        <v>0</v>
      </c>
      <c r="F95" s="73">
        <f>PRECIFICAÇÃO!F86</f>
        <v>80</v>
      </c>
      <c r="H95" s="70">
        <f t="shared" si="1"/>
        <v>0</v>
      </c>
    </row>
    <row r="96" spans="2:8" ht="15.75" x14ac:dyDescent="0.25">
      <c r="B96" s="89">
        <f>'FATURAMENTO MENSAL'!B97</f>
        <v>0</v>
      </c>
      <c r="D96" s="123">
        <f>'FATURAMENTO MENSAL'!C97</f>
        <v>0</v>
      </c>
      <c r="F96" s="73">
        <f>PRECIFICAÇÃO!F87</f>
        <v>0</v>
      </c>
      <c r="H96" s="70">
        <f t="shared" si="1"/>
        <v>0</v>
      </c>
    </row>
    <row r="97" spans="2:8" ht="15.75" x14ac:dyDescent="0.25">
      <c r="B97" s="89">
        <f>'FATURAMENTO MENSAL'!B98</f>
        <v>0</v>
      </c>
      <c r="D97" s="123">
        <f>'FATURAMENTO MENSAL'!C98</f>
        <v>0</v>
      </c>
      <c r="F97" s="73">
        <f>PRECIFICAÇÃO!F88</f>
        <v>0</v>
      </c>
      <c r="H97" s="70">
        <f t="shared" si="1"/>
        <v>0</v>
      </c>
    </row>
    <row r="98" spans="2:8" ht="15.75" x14ac:dyDescent="0.25">
      <c r="B98" s="89">
        <f>'FATURAMENTO MENSAL'!B99</f>
        <v>0</v>
      </c>
      <c r="D98" s="123">
        <f>'FATURAMENTO MENSAL'!C99</f>
        <v>0</v>
      </c>
      <c r="F98" s="73">
        <f>PRECIFICAÇÃO!F89</f>
        <v>0</v>
      </c>
      <c r="H98" s="70">
        <f t="shared" si="1"/>
        <v>0</v>
      </c>
    </row>
    <row r="99" spans="2:8" ht="15.75" x14ac:dyDescent="0.25">
      <c r="B99" s="89">
        <f>'FATURAMENTO MENSAL'!B100</f>
        <v>0</v>
      </c>
      <c r="D99" s="123">
        <f>'FATURAMENTO MENSAL'!C100</f>
        <v>0</v>
      </c>
      <c r="F99" s="73">
        <f>PRECIFICAÇÃO!F90</f>
        <v>0</v>
      </c>
      <c r="H99" s="70">
        <f t="shared" si="1"/>
        <v>0</v>
      </c>
    </row>
    <row r="100" spans="2:8" ht="15.75" x14ac:dyDescent="0.25">
      <c r="B100" s="89">
        <f>'FATURAMENTO MENSAL'!B101</f>
        <v>0</v>
      </c>
      <c r="D100" s="123">
        <f>'FATURAMENTO MENSAL'!C101</f>
        <v>0</v>
      </c>
      <c r="F100" s="73">
        <f>PRECIFICAÇÃO!F91</f>
        <v>0</v>
      </c>
      <c r="H100" s="70">
        <f t="shared" si="1"/>
        <v>0</v>
      </c>
    </row>
    <row r="101" spans="2:8" ht="15.75" x14ac:dyDescent="0.25">
      <c r="B101" s="89">
        <f>'FATURAMENTO MENSAL'!B102</f>
        <v>0</v>
      </c>
      <c r="D101" s="123">
        <f>'FATURAMENTO MENSAL'!C102</f>
        <v>0</v>
      </c>
      <c r="F101" s="73">
        <f>PRECIFICAÇÃO!F92</f>
        <v>0</v>
      </c>
      <c r="H101" s="70">
        <f t="shared" si="1"/>
        <v>0</v>
      </c>
    </row>
    <row r="102" spans="2:8" ht="15.75" x14ac:dyDescent="0.25">
      <c r="B102" s="89">
        <f>'FATURAMENTO MENSAL'!B103</f>
        <v>0</v>
      </c>
      <c r="D102" s="123">
        <f>'FATURAMENTO MENSAL'!C103</f>
        <v>0</v>
      </c>
      <c r="F102" s="73">
        <f>PRECIFICAÇÃO!F93</f>
        <v>0</v>
      </c>
      <c r="H102" s="70">
        <f t="shared" si="1"/>
        <v>0</v>
      </c>
    </row>
    <row r="103" spans="2:8" ht="15.75" x14ac:dyDescent="0.25">
      <c r="B103" s="89">
        <f>'FATURAMENTO MENSAL'!B104</f>
        <v>0</v>
      </c>
      <c r="D103" s="123">
        <f>'FATURAMENTO MENSAL'!C104</f>
        <v>0</v>
      </c>
      <c r="F103" s="73">
        <f>PRECIFICAÇÃO!F94</f>
        <v>0</v>
      </c>
      <c r="H103" s="70">
        <f t="shared" si="1"/>
        <v>0</v>
      </c>
    </row>
    <row r="104" spans="2:8" ht="15.75" x14ac:dyDescent="0.25">
      <c r="B104" s="89">
        <f>'FATURAMENTO MENSAL'!B105</f>
        <v>0</v>
      </c>
      <c r="D104" s="123">
        <f>'FATURAMENTO MENSAL'!C105</f>
        <v>0</v>
      </c>
      <c r="F104" s="73">
        <f>PRECIFICAÇÃO!F95</f>
        <v>0</v>
      </c>
      <c r="H104" s="70">
        <f t="shared" si="1"/>
        <v>0</v>
      </c>
    </row>
    <row r="105" spans="2:8" ht="15.75" x14ac:dyDescent="0.25">
      <c r="B105" s="89">
        <f>'FATURAMENTO MENSAL'!B106</f>
        <v>0</v>
      </c>
      <c r="D105" s="123">
        <f>'FATURAMENTO MENSAL'!C106</f>
        <v>0</v>
      </c>
      <c r="F105" s="73">
        <f>PRECIFICAÇÃO!F96</f>
        <v>0</v>
      </c>
      <c r="H105" s="70">
        <f t="shared" si="1"/>
        <v>0</v>
      </c>
    </row>
    <row r="106" spans="2:8" ht="15.75" x14ac:dyDescent="0.25">
      <c r="B106" s="89">
        <f>'FATURAMENTO MENSAL'!B107</f>
        <v>0</v>
      </c>
      <c r="D106" s="123">
        <f>'FATURAMENTO MENSAL'!C107</f>
        <v>0</v>
      </c>
      <c r="F106" s="73">
        <f>PRECIFICAÇÃO!F97</f>
        <v>0</v>
      </c>
      <c r="H106" s="70">
        <f t="shared" si="1"/>
        <v>0</v>
      </c>
    </row>
    <row r="107" spans="2:8" ht="15.75" x14ac:dyDescent="0.25">
      <c r="B107" s="89">
        <f>'FATURAMENTO MENSAL'!B108</f>
        <v>0</v>
      </c>
      <c r="D107" s="123">
        <f>'FATURAMENTO MENSAL'!C108</f>
        <v>0</v>
      </c>
      <c r="F107" s="73">
        <f>PRECIFICAÇÃO!F98</f>
        <v>0</v>
      </c>
      <c r="H107" s="70">
        <f t="shared" si="1"/>
        <v>0</v>
      </c>
    </row>
    <row r="108" spans="2:8" ht="15.75" x14ac:dyDescent="0.25">
      <c r="B108" s="89">
        <f>'FATURAMENTO MENSAL'!B109</f>
        <v>0</v>
      </c>
      <c r="D108" s="123">
        <f>'FATURAMENTO MENSAL'!C109</f>
        <v>0</v>
      </c>
      <c r="F108" s="73">
        <f>PRECIFICAÇÃO!F99</f>
        <v>0</v>
      </c>
      <c r="H108" s="70">
        <f t="shared" si="1"/>
        <v>0</v>
      </c>
    </row>
    <row r="109" spans="2:8" ht="15.75" x14ac:dyDescent="0.25">
      <c r="B109" s="89">
        <f>'FATURAMENTO MENSAL'!B110</f>
        <v>0</v>
      </c>
      <c r="D109" s="123">
        <f>'FATURAMENTO MENSAL'!C110</f>
        <v>0</v>
      </c>
      <c r="F109" s="73">
        <f>PRECIFICAÇÃO!F100</f>
        <v>0</v>
      </c>
      <c r="H109" s="70">
        <f t="shared" si="1"/>
        <v>0</v>
      </c>
    </row>
    <row r="110" spans="2:8" ht="15.75" x14ac:dyDescent="0.25">
      <c r="B110" s="89">
        <f>'FATURAMENTO MENSAL'!B111</f>
        <v>0</v>
      </c>
      <c r="D110" s="123">
        <f>'FATURAMENTO MENSAL'!C111</f>
        <v>0</v>
      </c>
      <c r="F110" s="73">
        <f>PRECIFICAÇÃO!F101</f>
        <v>0</v>
      </c>
      <c r="H110" s="70">
        <f t="shared" si="1"/>
        <v>0</v>
      </c>
    </row>
    <row r="111" spans="2:8" ht="15.75" x14ac:dyDescent="0.25">
      <c r="B111" s="89">
        <f>'FATURAMENTO MENSAL'!B112</f>
        <v>0</v>
      </c>
      <c r="D111" s="123">
        <f>'FATURAMENTO MENSAL'!C112</f>
        <v>0</v>
      </c>
      <c r="F111" s="73">
        <f>PRECIFICAÇÃO!F102</f>
        <v>0</v>
      </c>
      <c r="H111" s="70">
        <f t="shared" si="1"/>
        <v>0</v>
      </c>
    </row>
    <row r="112" spans="2:8" ht="15.75" x14ac:dyDescent="0.25">
      <c r="B112" s="89">
        <f>'FATURAMENTO MENSAL'!B113</f>
        <v>0</v>
      </c>
      <c r="D112" s="123">
        <f>'FATURAMENTO MENSAL'!C113</f>
        <v>0</v>
      </c>
      <c r="F112" s="73">
        <f>PRECIFICAÇÃO!F103</f>
        <v>0</v>
      </c>
      <c r="H112" s="70">
        <f t="shared" si="1"/>
        <v>0</v>
      </c>
    </row>
    <row r="113" spans="2:8" ht="15.75" x14ac:dyDescent="0.25">
      <c r="B113" s="89">
        <f>'FATURAMENTO MENSAL'!B114</f>
        <v>0</v>
      </c>
      <c r="D113" s="123">
        <f>'FATURAMENTO MENSAL'!C114</f>
        <v>0</v>
      </c>
      <c r="F113" s="73">
        <f>PRECIFICAÇÃO!F104</f>
        <v>0</v>
      </c>
      <c r="H113" s="70">
        <f t="shared" si="1"/>
        <v>0</v>
      </c>
    </row>
    <row r="114" spans="2:8" ht="15.75" x14ac:dyDescent="0.25">
      <c r="B114" s="89">
        <f>'FATURAMENTO MENSAL'!B115</f>
        <v>0</v>
      </c>
      <c r="D114" s="123">
        <f>'FATURAMENTO MENSAL'!C115</f>
        <v>0</v>
      </c>
      <c r="F114" s="73">
        <f>PRECIFICAÇÃO!F105</f>
        <v>0</v>
      </c>
      <c r="H114" s="70">
        <f t="shared" si="1"/>
        <v>0</v>
      </c>
    </row>
    <row r="115" spans="2:8" ht="15.75" x14ac:dyDescent="0.25">
      <c r="B115" s="89">
        <f>'FATURAMENTO MENSAL'!B116</f>
        <v>0</v>
      </c>
      <c r="D115" s="123">
        <f>'FATURAMENTO MENSAL'!C116</f>
        <v>0</v>
      </c>
      <c r="F115" s="73">
        <f>PRECIFICAÇÃO!F106</f>
        <v>0</v>
      </c>
      <c r="H115" s="70">
        <f t="shared" si="1"/>
        <v>0</v>
      </c>
    </row>
    <row r="116" spans="2:8" ht="15.75" x14ac:dyDescent="0.25">
      <c r="B116" s="89">
        <f>'FATURAMENTO MENSAL'!B117</f>
        <v>0</v>
      </c>
      <c r="D116" s="123">
        <f>'FATURAMENTO MENSAL'!C117</f>
        <v>0</v>
      </c>
      <c r="F116" s="73">
        <f>PRECIFICAÇÃO!F107</f>
        <v>0</v>
      </c>
      <c r="H116" s="70">
        <f t="shared" si="1"/>
        <v>0</v>
      </c>
    </row>
    <row r="117" spans="2:8" ht="15.75" x14ac:dyDescent="0.25">
      <c r="B117" s="89">
        <f>'FATURAMENTO MENSAL'!B118</f>
        <v>0</v>
      </c>
      <c r="D117" s="123">
        <f>'FATURAMENTO MENSAL'!C118</f>
        <v>0</v>
      </c>
      <c r="F117" s="73">
        <f>PRECIFICAÇÃO!F108</f>
        <v>0</v>
      </c>
      <c r="H117" s="70">
        <f t="shared" si="1"/>
        <v>0</v>
      </c>
    </row>
    <row r="118" spans="2:8" ht="15.75" x14ac:dyDescent="0.25">
      <c r="B118" s="89">
        <f>'FATURAMENTO MENSAL'!B119</f>
        <v>0</v>
      </c>
      <c r="D118" s="123">
        <f>'FATURAMENTO MENSAL'!C119</f>
        <v>0</v>
      </c>
      <c r="F118" s="73">
        <f>PRECIFICAÇÃO!F109</f>
        <v>0</v>
      </c>
      <c r="H118" s="70">
        <f t="shared" si="1"/>
        <v>0</v>
      </c>
    </row>
    <row r="119" spans="2:8" ht="15.75" x14ac:dyDescent="0.25">
      <c r="B119" s="89">
        <f>'FATURAMENTO MENSAL'!B120</f>
        <v>0</v>
      </c>
      <c r="D119" s="123">
        <f>'FATURAMENTO MENSAL'!C120</f>
        <v>0</v>
      </c>
      <c r="F119" s="73">
        <f>PRECIFICAÇÃO!F110</f>
        <v>0</v>
      </c>
      <c r="H119" s="70">
        <f t="shared" si="1"/>
        <v>0</v>
      </c>
    </row>
    <row r="120" spans="2:8" ht="15.75" x14ac:dyDescent="0.25">
      <c r="B120" s="89">
        <f>'FATURAMENTO MENSAL'!B121</f>
        <v>0</v>
      </c>
      <c r="D120" s="123">
        <f>'FATURAMENTO MENSAL'!C121</f>
        <v>0</v>
      </c>
      <c r="F120" s="73">
        <f>PRECIFICAÇÃO!F111</f>
        <v>0</v>
      </c>
      <c r="H120" s="70">
        <f t="shared" si="1"/>
        <v>0</v>
      </c>
    </row>
    <row r="121" spans="2:8" ht="15.75" x14ac:dyDescent="0.25">
      <c r="B121" s="89">
        <f>'FATURAMENTO MENSAL'!B122</f>
        <v>0</v>
      </c>
      <c r="D121" s="123">
        <f>'FATURAMENTO MENSAL'!C122</f>
        <v>0</v>
      </c>
      <c r="F121" s="73">
        <f>PRECIFICAÇÃO!F112</f>
        <v>0</v>
      </c>
      <c r="H121" s="70">
        <f t="shared" si="1"/>
        <v>0</v>
      </c>
    </row>
    <row r="122" spans="2:8" ht="15.75" x14ac:dyDescent="0.25">
      <c r="B122" s="89">
        <f>'FATURAMENTO MENSAL'!B123</f>
        <v>0</v>
      </c>
      <c r="D122" s="123">
        <f>'FATURAMENTO MENSAL'!C123</f>
        <v>0</v>
      </c>
      <c r="F122" s="73">
        <f>PRECIFICAÇÃO!F113</f>
        <v>0</v>
      </c>
      <c r="H122" s="70">
        <f t="shared" ref="H122:H185" si="2">IF(F122="","",D122*F122)</f>
        <v>0</v>
      </c>
    </row>
    <row r="123" spans="2:8" ht="15.75" x14ac:dyDescent="0.25">
      <c r="B123" s="89">
        <f>'FATURAMENTO MENSAL'!B124</f>
        <v>0</v>
      </c>
      <c r="D123" s="123">
        <f>'FATURAMENTO MENSAL'!C124</f>
        <v>0</v>
      </c>
      <c r="F123" s="73">
        <f>PRECIFICAÇÃO!F114</f>
        <v>0</v>
      </c>
      <c r="H123" s="70">
        <f t="shared" si="2"/>
        <v>0</v>
      </c>
    </row>
    <row r="124" spans="2:8" ht="15.75" x14ac:dyDescent="0.25">
      <c r="B124" s="89">
        <f>'FATURAMENTO MENSAL'!B125</f>
        <v>0</v>
      </c>
      <c r="D124" s="123">
        <f>'FATURAMENTO MENSAL'!C125</f>
        <v>0</v>
      </c>
      <c r="F124" s="73">
        <f>PRECIFICAÇÃO!F115</f>
        <v>0</v>
      </c>
      <c r="H124" s="70">
        <f t="shared" si="2"/>
        <v>0</v>
      </c>
    </row>
    <row r="125" spans="2:8" ht="15.75" x14ac:dyDescent="0.25">
      <c r="B125" s="89">
        <f>'FATURAMENTO MENSAL'!B126</f>
        <v>0</v>
      </c>
      <c r="D125" s="123">
        <f>'FATURAMENTO MENSAL'!C126</f>
        <v>0</v>
      </c>
      <c r="F125" s="73">
        <f>PRECIFICAÇÃO!F116</f>
        <v>0</v>
      </c>
      <c r="H125" s="70">
        <f t="shared" si="2"/>
        <v>0</v>
      </c>
    </row>
    <row r="126" spans="2:8" ht="15.75" x14ac:dyDescent="0.25">
      <c r="B126" s="89">
        <f>'FATURAMENTO MENSAL'!B127</f>
        <v>0</v>
      </c>
      <c r="D126" s="123">
        <f>'FATURAMENTO MENSAL'!C127</f>
        <v>0</v>
      </c>
      <c r="F126" s="73">
        <f>PRECIFICAÇÃO!F117</f>
        <v>0</v>
      </c>
      <c r="H126" s="70">
        <f t="shared" si="2"/>
        <v>0</v>
      </c>
    </row>
    <row r="127" spans="2:8" ht="15.75" x14ac:dyDescent="0.25">
      <c r="B127" s="89">
        <f>'FATURAMENTO MENSAL'!B128</f>
        <v>0</v>
      </c>
      <c r="D127" s="123">
        <f>'FATURAMENTO MENSAL'!C128</f>
        <v>0</v>
      </c>
      <c r="F127" s="73">
        <f>PRECIFICAÇÃO!F118</f>
        <v>0</v>
      </c>
      <c r="H127" s="70">
        <f t="shared" si="2"/>
        <v>0</v>
      </c>
    </row>
    <row r="128" spans="2:8" ht="15.75" x14ac:dyDescent="0.25">
      <c r="B128" s="89">
        <f>'FATURAMENTO MENSAL'!B129</f>
        <v>0</v>
      </c>
      <c r="D128" s="123">
        <f>'FATURAMENTO MENSAL'!C129</f>
        <v>0</v>
      </c>
      <c r="F128" s="73">
        <f>PRECIFICAÇÃO!F119</f>
        <v>0</v>
      </c>
      <c r="H128" s="70">
        <f t="shared" si="2"/>
        <v>0</v>
      </c>
    </row>
    <row r="129" spans="2:8" ht="15.75" x14ac:dyDescent="0.25">
      <c r="B129" s="89">
        <f>'FATURAMENTO MENSAL'!B130</f>
        <v>0</v>
      </c>
      <c r="D129" s="123">
        <f>'FATURAMENTO MENSAL'!C130</f>
        <v>0</v>
      </c>
      <c r="F129" s="73">
        <f>PRECIFICAÇÃO!F120</f>
        <v>0</v>
      </c>
      <c r="H129" s="70">
        <f t="shared" si="2"/>
        <v>0</v>
      </c>
    </row>
    <row r="130" spans="2:8" ht="15.75" x14ac:dyDescent="0.25">
      <c r="B130" s="89">
        <f>'FATURAMENTO MENSAL'!B131</f>
        <v>0</v>
      </c>
      <c r="D130" s="123">
        <f>'FATURAMENTO MENSAL'!C131</f>
        <v>0</v>
      </c>
      <c r="F130" s="73">
        <f>PRECIFICAÇÃO!F121</f>
        <v>0</v>
      </c>
      <c r="H130" s="70">
        <f t="shared" si="2"/>
        <v>0</v>
      </c>
    </row>
    <row r="131" spans="2:8" ht="15.75" x14ac:dyDescent="0.25">
      <c r="B131" s="89">
        <f>'FATURAMENTO MENSAL'!B132</f>
        <v>0</v>
      </c>
      <c r="D131" s="123">
        <f>'FATURAMENTO MENSAL'!C132</f>
        <v>0</v>
      </c>
      <c r="F131" s="73">
        <f>PRECIFICAÇÃO!F122</f>
        <v>0</v>
      </c>
      <c r="H131" s="70">
        <f t="shared" si="2"/>
        <v>0</v>
      </c>
    </row>
    <row r="132" spans="2:8" ht="15.75" x14ac:dyDescent="0.25">
      <c r="B132" s="89">
        <f>'FATURAMENTO MENSAL'!B133</f>
        <v>0</v>
      </c>
      <c r="D132" s="123">
        <f>'FATURAMENTO MENSAL'!C133</f>
        <v>0</v>
      </c>
      <c r="F132" s="73">
        <f>PRECIFICAÇÃO!F123</f>
        <v>0</v>
      </c>
      <c r="H132" s="70">
        <f t="shared" si="2"/>
        <v>0</v>
      </c>
    </row>
    <row r="133" spans="2:8" ht="15.75" x14ac:dyDescent="0.25">
      <c r="B133" s="89">
        <f>'FATURAMENTO MENSAL'!B134</f>
        <v>0</v>
      </c>
      <c r="D133" s="123">
        <f>'FATURAMENTO MENSAL'!C134</f>
        <v>0</v>
      </c>
      <c r="F133" s="73">
        <f>PRECIFICAÇÃO!F124</f>
        <v>0</v>
      </c>
      <c r="H133" s="70">
        <f t="shared" si="2"/>
        <v>0</v>
      </c>
    </row>
    <row r="134" spans="2:8" ht="15.75" x14ac:dyDescent="0.25">
      <c r="B134" s="89">
        <f>'FATURAMENTO MENSAL'!B135</f>
        <v>0</v>
      </c>
      <c r="D134" s="123">
        <f>'FATURAMENTO MENSAL'!C135</f>
        <v>0</v>
      </c>
      <c r="F134" s="73">
        <f>PRECIFICAÇÃO!F125</f>
        <v>0</v>
      </c>
      <c r="H134" s="70">
        <f t="shared" si="2"/>
        <v>0</v>
      </c>
    </row>
    <row r="135" spans="2:8" ht="15.75" x14ac:dyDescent="0.25">
      <c r="B135" s="89">
        <f>'FATURAMENTO MENSAL'!B136</f>
        <v>0</v>
      </c>
      <c r="D135" s="123">
        <f>'FATURAMENTO MENSAL'!C136</f>
        <v>0</v>
      </c>
      <c r="F135" s="73">
        <f>PRECIFICAÇÃO!F126</f>
        <v>0</v>
      </c>
      <c r="H135" s="70">
        <f t="shared" si="2"/>
        <v>0</v>
      </c>
    </row>
    <row r="136" spans="2:8" ht="15.75" x14ac:dyDescent="0.25">
      <c r="B136" s="89">
        <f>'FATURAMENTO MENSAL'!B137</f>
        <v>0</v>
      </c>
      <c r="D136" s="123">
        <f>'FATURAMENTO MENSAL'!C137</f>
        <v>0</v>
      </c>
      <c r="F136" s="73">
        <f>PRECIFICAÇÃO!F127</f>
        <v>0</v>
      </c>
      <c r="H136" s="70">
        <f t="shared" si="2"/>
        <v>0</v>
      </c>
    </row>
    <row r="137" spans="2:8" ht="15.75" x14ac:dyDescent="0.25">
      <c r="B137" s="89">
        <f>'FATURAMENTO MENSAL'!B138</f>
        <v>0</v>
      </c>
      <c r="D137" s="123">
        <f>'FATURAMENTO MENSAL'!C138</f>
        <v>0</v>
      </c>
      <c r="F137" s="73">
        <f>PRECIFICAÇÃO!F128</f>
        <v>0</v>
      </c>
      <c r="H137" s="70">
        <f t="shared" si="2"/>
        <v>0</v>
      </c>
    </row>
    <row r="138" spans="2:8" ht="15.75" x14ac:dyDescent="0.25">
      <c r="B138" s="89">
        <f>'FATURAMENTO MENSAL'!B139</f>
        <v>0</v>
      </c>
      <c r="D138" s="123">
        <f>'FATURAMENTO MENSAL'!C139</f>
        <v>0</v>
      </c>
      <c r="F138" s="73">
        <f>PRECIFICAÇÃO!F129</f>
        <v>0</v>
      </c>
      <c r="H138" s="70">
        <f t="shared" si="2"/>
        <v>0</v>
      </c>
    </row>
    <row r="139" spans="2:8" ht="15.75" x14ac:dyDescent="0.25">
      <c r="B139" s="89">
        <f>'FATURAMENTO MENSAL'!B140</f>
        <v>0</v>
      </c>
      <c r="D139" s="123">
        <f>'FATURAMENTO MENSAL'!C140</f>
        <v>0</v>
      </c>
      <c r="F139" s="73">
        <f>PRECIFICAÇÃO!F130</f>
        <v>0</v>
      </c>
      <c r="H139" s="70">
        <f t="shared" si="2"/>
        <v>0</v>
      </c>
    </row>
    <row r="140" spans="2:8" ht="15.75" x14ac:dyDescent="0.25">
      <c r="B140" s="89">
        <f>'FATURAMENTO MENSAL'!B141</f>
        <v>0</v>
      </c>
      <c r="D140" s="123">
        <f>'FATURAMENTO MENSAL'!C141</f>
        <v>0</v>
      </c>
      <c r="F140" s="73">
        <f>PRECIFICAÇÃO!F131</f>
        <v>0</v>
      </c>
      <c r="H140" s="70">
        <f t="shared" si="2"/>
        <v>0</v>
      </c>
    </row>
    <row r="141" spans="2:8" ht="15.75" x14ac:dyDescent="0.25">
      <c r="B141" s="89">
        <f>'FATURAMENTO MENSAL'!B142</f>
        <v>0</v>
      </c>
      <c r="D141" s="123">
        <f>'FATURAMENTO MENSAL'!C142</f>
        <v>0</v>
      </c>
      <c r="F141" s="73">
        <f>PRECIFICAÇÃO!F132</f>
        <v>0</v>
      </c>
      <c r="H141" s="70">
        <f t="shared" si="2"/>
        <v>0</v>
      </c>
    </row>
    <row r="142" spans="2:8" ht="15.75" x14ac:dyDescent="0.25">
      <c r="B142" s="89">
        <f>'FATURAMENTO MENSAL'!B143</f>
        <v>0</v>
      </c>
      <c r="D142" s="123">
        <f>'FATURAMENTO MENSAL'!C143</f>
        <v>0</v>
      </c>
      <c r="F142" s="73">
        <f>PRECIFICAÇÃO!F133</f>
        <v>0</v>
      </c>
      <c r="H142" s="70">
        <f t="shared" si="2"/>
        <v>0</v>
      </c>
    </row>
    <row r="143" spans="2:8" ht="15.75" x14ac:dyDescent="0.25">
      <c r="B143" s="89">
        <f>'FATURAMENTO MENSAL'!B144</f>
        <v>0</v>
      </c>
      <c r="D143" s="123">
        <f>'FATURAMENTO MENSAL'!C144</f>
        <v>0</v>
      </c>
      <c r="F143" s="73">
        <f>PRECIFICAÇÃO!F134</f>
        <v>0</v>
      </c>
      <c r="H143" s="70">
        <f t="shared" si="2"/>
        <v>0</v>
      </c>
    </row>
    <row r="144" spans="2:8" ht="15.75" x14ac:dyDescent="0.25">
      <c r="B144" s="89">
        <f>'FATURAMENTO MENSAL'!B145</f>
        <v>0</v>
      </c>
      <c r="D144" s="123">
        <f>'FATURAMENTO MENSAL'!C145</f>
        <v>0</v>
      </c>
      <c r="F144" s="73">
        <f>PRECIFICAÇÃO!F135</f>
        <v>0</v>
      </c>
      <c r="H144" s="70">
        <f t="shared" si="2"/>
        <v>0</v>
      </c>
    </row>
    <row r="145" spans="2:8" ht="15.75" x14ac:dyDescent="0.25">
      <c r="B145" s="89">
        <f>'FATURAMENTO MENSAL'!B146</f>
        <v>0</v>
      </c>
      <c r="D145" s="123">
        <f>'FATURAMENTO MENSAL'!C146</f>
        <v>0</v>
      </c>
      <c r="F145" s="73">
        <f>PRECIFICAÇÃO!F136</f>
        <v>0</v>
      </c>
      <c r="H145" s="70">
        <f t="shared" si="2"/>
        <v>0</v>
      </c>
    </row>
    <row r="146" spans="2:8" ht="15.75" x14ac:dyDescent="0.25">
      <c r="B146" s="89">
        <f>'FATURAMENTO MENSAL'!B147</f>
        <v>0</v>
      </c>
      <c r="D146" s="123">
        <f>'FATURAMENTO MENSAL'!C147</f>
        <v>0</v>
      </c>
      <c r="F146" s="73">
        <f>PRECIFICAÇÃO!F137</f>
        <v>0</v>
      </c>
      <c r="H146" s="70">
        <f t="shared" si="2"/>
        <v>0</v>
      </c>
    </row>
    <row r="147" spans="2:8" ht="15.75" x14ac:dyDescent="0.25">
      <c r="B147" s="89">
        <f>'FATURAMENTO MENSAL'!B148</f>
        <v>0</v>
      </c>
      <c r="D147" s="123">
        <f>'FATURAMENTO MENSAL'!C148</f>
        <v>0</v>
      </c>
      <c r="F147" s="73">
        <f>PRECIFICAÇÃO!F138</f>
        <v>0</v>
      </c>
      <c r="H147" s="70">
        <f t="shared" si="2"/>
        <v>0</v>
      </c>
    </row>
    <row r="148" spans="2:8" ht="15.75" x14ac:dyDescent="0.25">
      <c r="B148" s="89">
        <f>'FATURAMENTO MENSAL'!B149</f>
        <v>0</v>
      </c>
      <c r="D148" s="123">
        <f>'FATURAMENTO MENSAL'!C149</f>
        <v>0</v>
      </c>
      <c r="F148" s="73">
        <f>PRECIFICAÇÃO!F139</f>
        <v>0</v>
      </c>
      <c r="H148" s="70">
        <f t="shared" si="2"/>
        <v>0</v>
      </c>
    </row>
    <row r="149" spans="2:8" ht="15.75" x14ac:dyDescent="0.25">
      <c r="B149" s="89">
        <f>'FATURAMENTO MENSAL'!B150</f>
        <v>0</v>
      </c>
      <c r="D149" s="123">
        <f>'FATURAMENTO MENSAL'!C150</f>
        <v>0</v>
      </c>
      <c r="F149" s="73">
        <f>PRECIFICAÇÃO!F140</f>
        <v>0</v>
      </c>
      <c r="H149" s="70">
        <f t="shared" si="2"/>
        <v>0</v>
      </c>
    </row>
    <row r="150" spans="2:8" ht="15.75" x14ac:dyDescent="0.25">
      <c r="B150" s="89">
        <f>'FATURAMENTO MENSAL'!B151</f>
        <v>0</v>
      </c>
      <c r="D150" s="123">
        <f>'FATURAMENTO MENSAL'!C151</f>
        <v>0</v>
      </c>
      <c r="F150" s="73">
        <f>PRECIFICAÇÃO!F141</f>
        <v>0</v>
      </c>
      <c r="H150" s="70">
        <f t="shared" si="2"/>
        <v>0</v>
      </c>
    </row>
    <row r="151" spans="2:8" ht="15.75" x14ac:dyDescent="0.25">
      <c r="B151" s="89">
        <f>'FATURAMENTO MENSAL'!B152</f>
        <v>0</v>
      </c>
      <c r="D151" s="123">
        <f>'FATURAMENTO MENSAL'!C152</f>
        <v>0</v>
      </c>
      <c r="F151" s="73">
        <f>PRECIFICAÇÃO!F142</f>
        <v>0</v>
      </c>
      <c r="H151" s="70">
        <f t="shared" si="2"/>
        <v>0</v>
      </c>
    </row>
    <row r="152" spans="2:8" ht="15.75" x14ac:dyDescent="0.25">
      <c r="B152" s="89">
        <f>'FATURAMENTO MENSAL'!B153</f>
        <v>0</v>
      </c>
      <c r="D152" s="123">
        <f>'FATURAMENTO MENSAL'!C153</f>
        <v>0</v>
      </c>
      <c r="F152" s="73">
        <f>PRECIFICAÇÃO!F143</f>
        <v>0</v>
      </c>
      <c r="H152" s="70">
        <f t="shared" si="2"/>
        <v>0</v>
      </c>
    </row>
    <row r="153" spans="2:8" ht="15.75" x14ac:dyDescent="0.25">
      <c r="B153" s="89">
        <f>'FATURAMENTO MENSAL'!B154</f>
        <v>0</v>
      </c>
      <c r="D153" s="123">
        <f>'FATURAMENTO MENSAL'!C154</f>
        <v>0</v>
      </c>
      <c r="F153" s="73">
        <f>PRECIFICAÇÃO!F144</f>
        <v>0</v>
      </c>
      <c r="H153" s="70">
        <f t="shared" si="2"/>
        <v>0</v>
      </c>
    </row>
    <row r="154" spans="2:8" ht="15.75" x14ac:dyDescent="0.25">
      <c r="B154" s="89">
        <f>'FATURAMENTO MENSAL'!B155</f>
        <v>0</v>
      </c>
      <c r="D154" s="123">
        <f>'FATURAMENTO MENSAL'!C155</f>
        <v>0</v>
      </c>
      <c r="F154" s="73">
        <f>PRECIFICAÇÃO!F145</f>
        <v>0</v>
      </c>
      <c r="H154" s="70">
        <f t="shared" si="2"/>
        <v>0</v>
      </c>
    </row>
    <row r="155" spans="2:8" ht="15.75" x14ac:dyDescent="0.25">
      <c r="B155" s="89">
        <f>'FATURAMENTO MENSAL'!B156</f>
        <v>0</v>
      </c>
      <c r="D155" s="123">
        <f>'FATURAMENTO MENSAL'!C156</f>
        <v>0</v>
      </c>
      <c r="F155" s="73">
        <f>PRECIFICAÇÃO!F146</f>
        <v>0</v>
      </c>
      <c r="H155" s="70">
        <f t="shared" si="2"/>
        <v>0</v>
      </c>
    </row>
    <row r="156" spans="2:8" ht="15.75" x14ac:dyDescent="0.25">
      <c r="B156" s="89">
        <f>'FATURAMENTO MENSAL'!B157</f>
        <v>0</v>
      </c>
      <c r="D156" s="123">
        <f>'FATURAMENTO MENSAL'!C157</f>
        <v>0</v>
      </c>
      <c r="F156" s="73">
        <f>PRECIFICAÇÃO!F147</f>
        <v>0</v>
      </c>
      <c r="H156" s="70">
        <f t="shared" si="2"/>
        <v>0</v>
      </c>
    </row>
    <row r="157" spans="2:8" ht="15.75" x14ac:dyDescent="0.25">
      <c r="B157" s="89">
        <f>'FATURAMENTO MENSAL'!B158</f>
        <v>0</v>
      </c>
      <c r="D157" s="123">
        <f>'FATURAMENTO MENSAL'!C158</f>
        <v>0</v>
      </c>
      <c r="F157" s="73">
        <f>PRECIFICAÇÃO!F148</f>
        <v>0</v>
      </c>
      <c r="H157" s="70">
        <f t="shared" si="2"/>
        <v>0</v>
      </c>
    </row>
    <row r="158" spans="2:8" ht="15.75" x14ac:dyDescent="0.25">
      <c r="B158" s="89">
        <f>'FATURAMENTO MENSAL'!B159</f>
        <v>0</v>
      </c>
      <c r="D158" s="123">
        <f>'FATURAMENTO MENSAL'!C159</f>
        <v>0</v>
      </c>
      <c r="F158" s="73">
        <f>PRECIFICAÇÃO!F149</f>
        <v>0</v>
      </c>
      <c r="H158" s="70">
        <f t="shared" si="2"/>
        <v>0</v>
      </c>
    </row>
    <row r="159" spans="2:8" ht="15.75" x14ac:dyDescent="0.25">
      <c r="B159" s="89">
        <f>'FATURAMENTO MENSAL'!B160</f>
        <v>0</v>
      </c>
      <c r="D159" s="123">
        <f>'FATURAMENTO MENSAL'!C160</f>
        <v>0</v>
      </c>
      <c r="F159" s="73">
        <f>PRECIFICAÇÃO!F150</f>
        <v>0</v>
      </c>
      <c r="H159" s="70">
        <f t="shared" si="2"/>
        <v>0</v>
      </c>
    </row>
    <row r="160" spans="2:8" ht="15.75" x14ac:dyDescent="0.25">
      <c r="B160" s="89">
        <f>'FATURAMENTO MENSAL'!B161</f>
        <v>0</v>
      </c>
      <c r="D160" s="123">
        <f>'FATURAMENTO MENSAL'!C161</f>
        <v>0</v>
      </c>
      <c r="F160" s="73">
        <f>PRECIFICAÇÃO!F151</f>
        <v>0</v>
      </c>
      <c r="H160" s="70">
        <f t="shared" si="2"/>
        <v>0</v>
      </c>
    </row>
    <row r="161" spans="2:8" ht="15.75" x14ac:dyDescent="0.25">
      <c r="B161" s="89">
        <f>'FATURAMENTO MENSAL'!B162</f>
        <v>0</v>
      </c>
      <c r="D161" s="123">
        <f>'FATURAMENTO MENSAL'!C162</f>
        <v>0</v>
      </c>
      <c r="F161" s="73">
        <f>PRECIFICAÇÃO!F152</f>
        <v>0</v>
      </c>
      <c r="H161" s="70">
        <f t="shared" si="2"/>
        <v>0</v>
      </c>
    </row>
    <row r="162" spans="2:8" ht="15.75" x14ac:dyDescent="0.25">
      <c r="B162" s="89">
        <f>'FATURAMENTO MENSAL'!B163</f>
        <v>0</v>
      </c>
      <c r="D162" s="123">
        <f>'FATURAMENTO MENSAL'!C163</f>
        <v>0</v>
      </c>
      <c r="F162" s="73">
        <f>PRECIFICAÇÃO!F153</f>
        <v>0</v>
      </c>
      <c r="H162" s="70">
        <f t="shared" si="2"/>
        <v>0</v>
      </c>
    </row>
    <row r="163" spans="2:8" ht="15.75" x14ac:dyDescent="0.25">
      <c r="B163" s="89">
        <f>'FATURAMENTO MENSAL'!B164</f>
        <v>0</v>
      </c>
      <c r="D163" s="123">
        <f>'FATURAMENTO MENSAL'!C164</f>
        <v>0</v>
      </c>
      <c r="F163" s="73">
        <f>PRECIFICAÇÃO!F154</f>
        <v>0</v>
      </c>
      <c r="H163" s="70">
        <f t="shared" si="2"/>
        <v>0</v>
      </c>
    </row>
    <row r="164" spans="2:8" ht="15.75" x14ac:dyDescent="0.25">
      <c r="B164" s="89">
        <f>'FATURAMENTO MENSAL'!B165</f>
        <v>0</v>
      </c>
      <c r="D164" s="123">
        <f>'FATURAMENTO MENSAL'!C165</f>
        <v>0</v>
      </c>
      <c r="F164" s="73">
        <f>PRECIFICAÇÃO!F155</f>
        <v>0</v>
      </c>
      <c r="H164" s="70">
        <f t="shared" si="2"/>
        <v>0</v>
      </c>
    </row>
    <row r="165" spans="2:8" ht="15.75" x14ac:dyDescent="0.25">
      <c r="B165" s="89">
        <f>'FATURAMENTO MENSAL'!B166</f>
        <v>0</v>
      </c>
      <c r="D165" s="123">
        <f>'FATURAMENTO MENSAL'!C166</f>
        <v>0</v>
      </c>
      <c r="F165" s="73">
        <f>PRECIFICAÇÃO!F156</f>
        <v>0</v>
      </c>
      <c r="H165" s="70">
        <f t="shared" si="2"/>
        <v>0</v>
      </c>
    </row>
    <row r="166" spans="2:8" ht="15.75" x14ac:dyDescent="0.25">
      <c r="B166" s="89">
        <f>'FATURAMENTO MENSAL'!B167</f>
        <v>0</v>
      </c>
      <c r="D166" s="123">
        <f>'FATURAMENTO MENSAL'!C167</f>
        <v>0</v>
      </c>
      <c r="F166" s="73">
        <f>PRECIFICAÇÃO!F157</f>
        <v>0</v>
      </c>
      <c r="H166" s="70">
        <f t="shared" si="2"/>
        <v>0</v>
      </c>
    </row>
    <row r="167" spans="2:8" ht="15.75" x14ac:dyDescent="0.25">
      <c r="B167" s="89">
        <f>'FATURAMENTO MENSAL'!B168</f>
        <v>0</v>
      </c>
      <c r="D167" s="123">
        <f>'FATURAMENTO MENSAL'!C168</f>
        <v>0</v>
      </c>
      <c r="F167" s="73">
        <f>PRECIFICAÇÃO!F158</f>
        <v>0</v>
      </c>
      <c r="H167" s="70">
        <f t="shared" si="2"/>
        <v>0</v>
      </c>
    </row>
    <row r="168" spans="2:8" ht="15.75" x14ac:dyDescent="0.25">
      <c r="B168" s="89">
        <f>'FATURAMENTO MENSAL'!B169</f>
        <v>0</v>
      </c>
      <c r="D168" s="123">
        <f>'FATURAMENTO MENSAL'!C169</f>
        <v>0</v>
      </c>
      <c r="F168" s="73">
        <f>PRECIFICAÇÃO!F159</f>
        <v>0</v>
      </c>
      <c r="H168" s="70">
        <f t="shared" si="2"/>
        <v>0</v>
      </c>
    </row>
    <row r="169" spans="2:8" ht="15.75" x14ac:dyDescent="0.25">
      <c r="B169" s="89">
        <f>'FATURAMENTO MENSAL'!B170</f>
        <v>0</v>
      </c>
      <c r="D169" s="123">
        <f>'FATURAMENTO MENSAL'!C170</f>
        <v>0</v>
      </c>
      <c r="F169" s="73">
        <f>PRECIFICAÇÃO!F160</f>
        <v>0</v>
      </c>
      <c r="H169" s="70">
        <f t="shared" si="2"/>
        <v>0</v>
      </c>
    </row>
    <row r="170" spans="2:8" ht="15.75" x14ac:dyDescent="0.25">
      <c r="B170" s="89">
        <f>'FATURAMENTO MENSAL'!B171</f>
        <v>0</v>
      </c>
      <c r="D170" s="123">
        <f>'FATURAMENTO MENSAL'!C171</f>
        <v>0</v>
      </c>
      <c r="F170" s="73">
        <f>PRECIFICAÇÃO!F161</f>
        <v>0</v>
      </c>
      <c r="H170" s="70">
        <f t="shared" si="2"/>
        <v>0</v>
      </c>
    </row>
    <row r="171" spans="2:8" ht="15.75" x14ac:dyDescent="0.25">
      <c r="B171" s="89">
        <f>'FATURAMENTO MENSAL'!B172</f>
        <v>0</v>
      </c>
      <c r="D171" s="123">
        <f>'FATURAMENTO MENSAL'!C172</f>
        <v>0</v>
      </c>
      <c r="F171" s="73">
        <f>PRECIFICAÇÃO!F162</f>
        <v>0</v>
      </c>
      <c r="H171" s="70">
        <f t="shared" si="2"/>
        <v>0</v>
      </c>
    </row>
    <row r="172" spans="2:8" ht="15.75" x14ac:dyDescent="0.25">
      <c r="B172" s="89">
        <f>'FATURAMENTO MENSAL'!B173</f>
        <v>0</v>
      </c>
      <c r="D172" s="123">
        <f>'FATURAMENTO MENSAL'!C173</f>
        <v>0</v>
      </c>
      <c r="F172" s="73">
        <f>PRECIFICAÇÃO!F163</f>
        <v>0</v>
      </c>
      <c r="H172" s="70">
        <f t="shared" si="2"/>
        <v>0</v>
      </c>
    </row>
    <row r="173" spans="2:8" ht="15.75" x14ac:dyDescent="0.25">
      <c r="B173" s="89">
        <f>'FATURAMENTO MENSAL'!B174</f>
        <v>0</v>
      </c>
      <c r="D173" s="123">
        <f>'FATURAMENTO MENSAL'!C174</f>
        <v>0</v>
      </c>
      <c r="F173" s="73">
        <f>PRECIFICAÇÃO!F164</f>
        <v>0</v>
      </c>
      <c r="H173" s="70">
        <f t="shared" si="2"/>
        <v>0</v>
      </c>
    </row>
    <row r="174" spans="2:8" ht="15.75" x14ac:dyDescent="0.25">
      <c r="B174" s="89">
        <f>'FATURAMENTO MENSAL'!B175</f>
        <v>0</v>
      </c>
      <c r="D174" s="123">
        <f>'FATURAMENTO MENSAL'!C175</f>
        <v>0</v>
      </c>
      <c r="F174" s="73">
        <f>PRECIFICAÇÃO!F165</f>
        <v>0</v>
      </c>
      <c r="H174" s="70">
        <f t="shared" si="2"/>
        <v>0</v>
      </c>
    </row>
    <row r="175" spans="2:8" ht="15.75" x14ac:dyDescent="0.25">
      <c r="B175" s="89">
        <f>'FATURAMENTO MENSAL'!B176</f>
        <v>0</v>
      </c>
      <c r="D175" s="123">
        <f>'FATURAMENTO MENSAL'!C176</f>
        <v>0</v>
      </c>
      <c r="F175" s="73">
        <f>PRECIFICAÇÃO!F166</f>
        <v>0</v>
      </c>
      <c r="H175" s="70">
        <f t="shared" si="2"/>
        <v>0</v>
      </c>
    </row>
    <row r="176" spans="2:8" ht="15.75" x14ac:dyDescent="0.25">
      <c r="B176" s="89">
        <f>'FATURAMENTO MENSAL'!B177</f>
        <v>0</v>
      </c>
      <c r="D176" s="123">
        <f>'FATURAMENTO MENSAL'!C177</f>
        <v>0</v>
      </c>
      <c r="F176" s="73">
        <f>PRECIFICAÇÃO!F167</f>
        <v>0</v>
      </c>
      <c r="H176" s="70">
        <f t="shared" si="2"/>
        <v>0</v>
      </c>
    </row>
    <row r="177" spans="2:8" ht="15.75" x14ac:dyDescent="0.25">
      <c r="B177" s="89">
        <f>'FATURAMENTO MENSAL'!B178</f>
        <v>0</v>
      </c>
      <c r="D177" s="123">
        <f>'FATURAMENTO MENSAL'!C178</f>
        <v>0</v>
      </c>
      <c r="F177" s="73">
        <f>PRECIFICAÇÃO!F168</f>
        <v>0</v>
      </c>
      <c r="H177" s="70">
        <f t="shared" si="2"/>
        <v>0</v>
      </c>
    </row>
    <row r="178" spans="2:8" ht="15.75" x14ac:dyDescent="0.25">
      <c r="B178" s="89">
        <f>'FATURAMENTO MENSAL'!B179</f>
        <v>0</v>
      </c>
      <c r="D178" s="123">
        <f>'FATURAMENTO MENSAL'!C179</f>
        <v>0</v>
      </c>
      <c r="F178" s="73">
        <f>PRECIFICAÇÃO!F169</f>
        <v>0</v>
      </c>
      <c r="H178" s="70">
        <f t="shared" si="2"/>
        <v>0</v>
      </c>
    </row>
    <row r="179" spans="2:8" ht="15.75" x14ac:dyDescent="0.25">
      <c r="B179" s="89">
        <f>'FATURAMENTO MENSAL'!B180</f>
        <v>0</v>
      </c>
      <c r="D179" s="123">
        <f>'FATURAMENTO MENSAL'!C180</f>
        <v>0</v>
      </c>
      <c r="F179" s="73">
        <f>PRECIFICAÇÃO!F170</f>
        <v>0</v>
      </c>
      <c r="H179" s="70">
        <f t="shared" si="2"/>
        <v>0</v>
      </c>
    </row>
    <row r="180" spans="2:8" ht="15.75" x14ac:dyDescent="0.25">
      <c r="B180" s="89">
        <f>'FATURAMENTO MENSAL'!B181</f>
        <v>0</v>
      </c>
      <c r="D180" s="123">
        <f>'FATURAMENTO MENSAL'!C181</f>
        <v>0</v>
      </c>
      <c r="F180" s="73">
        <f>PRECIFICAÇÃO!F171</f>
        <v>0</v>
      </c>
      <c r="H180" s="70">
        <f t="shared" si="2"/>
        <v>0</v>
      </c>
    </row>
    <row r="181" spans="2:8" ht="15.75" x14ac:dyDescent="0.25">
      <c r="B181" s="89">
        <f>'FATURAMENTO MENSAL'!B182</f>
        <v>0</v>
      </c>
      <c r="D181" s="123">
        <f>'FATURAMENTO MENSAL'!C182</f>
        <v>0</v>
      </c>
      <c r="F181" s="73">
        <f>PRECIFICAÇÃO!F172</f>
        <v>0</v>
      </c>
      <c r="H181" s="70">
        <f t="shared" si="2"/>
        <v>0</v>
      </c>
    </row>
    <row r="182" spans="2:8" ht="15.75" x14ac:dyDescent="0.25">
      <c r="B182" s="89">
        <f>'FATURAMENTO MENSAL'!B183</f>
        <v>0</v>
      </c>
      <c r="D182" s="123">
        <f>'FATURAMENTO MENSAL'!C183</f>
        <v>0</v>
      </c>
      <c r="F182" s="73">
        <f>PRECIFICAÇÃO!F173</f>
        <v>0</v>
      </c>
      <c r="H182" s="70">
        <f t="shared" si="2"/>
        <v>0</v>
      </c>
    </row>
    <row r="183" spans="2:8" ht="15.75" x14ac:dyDescent="0.25">
      <c r="B183" s="89">
        <f>'FATURAMENTO MENSAL'!B184</f>
        <v>0</v>
      </c>
      <c r="D183" s="123">
        <f>'FATURAMENTO MENSAL'!C184</f>
        <v>0</v>
      </c>
      <c r="F183" s="73">
        <f>PRECIFICAÇÃO!F174</f>
        <v>0</v>
      </c>
      <c r="H183" s="70">
        <f t="shared" si="2"/>
        <v>0</v>
      </c>
    </row>
    <row r="184" spans="2:8" ht="15.75" x14ac:dyDescent="0.25">
      <c r="B184" s="89">
        <f>'FATURAMENTO MENSAL'!B185</f>
        <v>0</v>
      </c>
      <c r="D184" s="123">
        <f>'FATURAMENTO MENSAL'!C185</f>
        <v>0</v>
      </c>
      <c r="F184" s="73">
        <f>PRECIFICAÇÃO!F175</f>
        <v>0</v>
      </c>
      <c r="H184" s="70">
        <f t="shared" si="2"/>
        <v>0</v>
      </c>
    </row>
    <row r="185" spans="2:8" ht="15.75" x14ac:dyDescent="0.25">
      <c r="B185" s="89">
        <f>'FATURAMENTO MENSAL'!B186</f>
        <v>0</v>
      </c>
      <c r="D185" s="123">
        <f>'FATURAMENTO MENSAL'!C186</f>
        <v>0</v>
      </c>
      <c r="F185" s="73">
        <f>PRECIFICAÇÃO!F176</f>
        <v>0</v>
      </c>
      <c r="H185" s="70">
        <f t="shared" si="2"/>
        <v>0</v>
      </c>
    </row>
    <row r="186" spans="2:8" ht="15.75" x14ac:dyDescent="0.25">
      <c r="B186" s="89">
        <f>'FATURAMENTO MENSAL'!B187</f>
        <v>0</v>
      </c>
      <c r="D186" s="123">
        <f>'FATURAMENTO MENSAL'!C187</f>
        <v>0</v>
      </c>
      <c r="F186" s="73">
        <f>PRECIFICAÇÃO!F177</f>
        <v>0</v>
      </c>
      <c r="H186" s="70">
        <f t="shared" ref="H186:H249" si="3">IF(F186="","",D186*F186)</f>
        <v>0</v>
      </c>
    </row>
    <row r="187" spans="2:8" ht="15.75" x14ac:dyDescent="0.25">
      <c r="B187" s="89">
        <f>'FATURAMENTO MENSAL'!B188</f>
        <v>0</v>
      </c>
      <c r="D187" s="123">
        <f>'FATURAMENTO MENSAL'!C188</f>
        <v>0</v>
      </c>
      <c r="F187" s="73">
        <f>PRECIFICAÇÃO!F178</f>
        <v>0</v>
      </c>
      <c r="H187" s="70">
        <f t="shared" si="3"/>
        <v>0</v>
      </c>
    </row>
    <row r="188" spans="2:8" ht="15.75" x14ac:dyDescent="0.25">
      <c r="B188" s="89">
        <f>'FATURAMENTO MENSAL'!B189</f>
        <v>0</v>
      </c>
      <c r="D188" s="123">
        <f>'FATURAMENTO MENSAL'!C189</f>
        <v>0</v>
      </c>
      <c r="F188" s="73">
        <f>PRECIFICAÇÃO!F179</f>
        <v>0</v>
      </c>
      <c r="H188" s="70">
        <f t="shared" si="3"/>
        <v>0</v>
      </c>
    </row>
    <row r="189" spans="2:8" ht="15.75" x14ac:dyDescent="0.25">
      <c r="B189" s="89">
        <f>'FATURAMENTO MENSAL'!B190</f>
        <v>0</v>
      </c>
      <c r="D189" s="123">
        <f>'FATURAMENTO MENSAL'!C190</f>
        <v>0</v>
      </c>
      <c r="F189" s="73">
        <f>PRECIFICAÇÃO!F180</f>
        <v>0</v>
      </c>
      <c r="H189" s="70">
        <f t="shared" si="3"/>
        <v>0</v>
      </c>
    </row>
    <row r="190" spans="2:8" ht="15.75" x14ac:dyDescent="0.25">
      <c r="B190" s="89">
        <f>'FATURAMENTO MENSAL'!B191</f>
        <v>0</v>
      </c>
      <c r="D190" s="123">
        <f>'FATURAMENTO MENSAL'!C191</f>
        <v>0</v>
      </c>
      <c r="F190" s="73">
        <f>PRECIFICAÇÃO!F181</f>
        <v>0</v>
      </c>
      <c r="H190" s="70">
        <f t="shared" si="3"/>
        <v>0</v>
      </c>
    </row>
    <row r="191" spans="2:8" ht="15.75" x14ac:dyDescent="0.25">
      <c r="B191" s="89">
        <f>'FATURAMENTO MENSAL'!B192</f>
        <v>0</v>
      </c>
      <c r="D191" s="123">
        <f>'FATURAMENTO MENSAL'!C192</f>
        <v>0</v>
      </c>
      <c r="F191" s="73">
        <f>PRECIFICAÇÃO!F182</f>
        <v>0</v>
      </c>
      <c r="H191" s="70">
        <f t="shared" si="3"/>
        <v>0</v>
      </c>
    </row>
    <row r="192" spans="2:8" ht="15.75" x14ac:dyDescent="0.25">
      <c r="B192" s="89">
        <f>'FATURAMENTO MENSAL'!B193</f>
        <v>0</v>
      </c>
      <c r="D192" s="123">
        <f>'FATURAMENTO MENSAL'!C193</f>
        <v>0</v>
      </c>
      <c r="F192" s="73">
        <f>PRECIFICAÇÃO!F183</f>
        <v>0</v>
      </c>
      <c r="H192" s="70">
        <f t="shared" si="3"/>
        <v>0</v>
      </c>
    </row>
    <row r="193" spans="2:8" ht="15.75" x14ac:dyDescent="0.25">
      <c r="B193" s="89">
        <f>'FATURAMENTO MENSAL'!B194</f>
        <v>0</v>
      </c>
      <c r="D193" s="123">
        <f>'FATURAMENTO MENSAL'!C194</f>
        <v>0</v>
      </c>
      <c r="F193" s="73">
        <f>PRECIFICAÇÃO!F184</f>
        <v>0</v>
      </c>
      <c r="H193" s="70">
        <f t="shared" si="3"/>
        <v>0</v>
      </c>
    </row>
    <row r="194" spans="2:8" ht="15.75" x14ac:dyDescent="0.25">
      <c r="B194" s="89">
        <f>'FATURAMENTO MENSAL'!B195</f>
        <v>0</v>
      </c>
      <c r="D194" s="123">
        <f>'FATURAMENTO MENSAL'!C195</f>
        <v>0</v>
      </c>
      <c r="F194" s="73">
        <f>PRECIFICAÇÃO!F185</f>
        <v>0</v>
      </c>
      <c r="H194" s="70">
        <f t="shared" si="3"/>
        <v>0</v>
      </c>
    </row>
    <row r="195" spans="2:8" ht="15.75" x14ac:dyDescent="0.25">
      <c r="B195" s="89">
        <f>'FATURAMENTO MENSAL'!B196</f>
        <v>0</v>
      </c>
      <c r="D195" s="123">
        <f>'FATURAMENTO MENSAL'!C196</f>
        <v>0</v>
      </c>
      <c r="F195" s="73">
        <f>PRECIFICAÇÃO!F186</f>
        <v>0</v>
      </c>
      <c r="H195" s="70">
        <f t="shared" si="3"/>
        <v>0</v>
      </c>
    </row>
    <row r="196" spans="2:8" ht="15.75" x14ac:dyDescent="0.25">
      <c r="B196" s="89">
        <f>'FATURAMENTO MENSAL'!B197</f>
        <v>0</v>
      </c>
      <c r="D196" s="123">
        <f>'FATURAMENTO MENSAL'!C197</f>
        <v>0</v>
      </c>
      <c r="F196" s="73">
        <f>PRECIFICAÇÃO!F187</f>
        <v>0</v>
      </c>
      <c r="H196" s="70">
        <f t="shared" si="3"/>
        <v>0</v>
      </c>
    </row>
    <row r="197" spans="2:8" ht="15.75" x14ac:dyDescent="0.25">
      <c r="B197" s="89">
        <f>'FATURAMENTO MENSAL'!B198</f>
        <v>0</v>
      </c>
      <c r="D197" s="123">
        <f>'FATURAMENTO MENSAL'!C198</f>
        <v>0</v>
      </c>
      <c r="F197" s="73">
        <f>PRECIFICAÇÃO!F188</f>
        <v>0</v>
      </c>
      <c r="H197" s="70">
        <f t="shared" si="3"/>
        <v>0</v>
      </c>
    </row>
    <row r="198" spans="2:8" ht="15.75" x14ac:dyDescent="0.25">
      <c r="B198" s="89">
        <f>'FATURAMENTO MENSAL'!B199</f>
        <v>0</v>
      </c>
      <c r="D198" s="123">
        <f>'FATURAMENTO MENSAL'!C199</f>
        <v>0</v>
      </c>
      <c r="F198" s="73">
        <f>PRECIFICAÇÃO!F189</f>
        <v>0</v>
      </c>
      <c r="H198" s="70">
        <f t="shared" si="3"/>
        <v>0</v>
      </c>
    </row>
    <row r="199" spans="2:8" ht="15.75" x14ac:dyDescent="0.25">
      <c r="B199" s="89">
        <f>'FATURAMENTO MENSAL'!B200</f>
        <v>0</v>
      </c>
      <c r="D199" s="123">
        <f>'FATURAMENTO MENSAL'!C200</f>
        <v>0</v>
      </c>
      <c r="F199" s="73">
        <f>PRECIFICAÇÃO!F190</f>
        <v>0</v>
      </c>
      <c r="H199" s="70">
        <f t="shared" si="3"/>
        <v>0</v>
      </c>
    </row>
    <row r="200" spans="2:8" ht="15.75" x14ac:dyDescent="0.25">
      <c r="B200" s="89">
        <f>'FATURAMENTO MENSAL'!B201</f>
        <v>0</v>
      </c>
      <c r="D200" s="123">
        <f>'FATURAMENTO MENSAL'!C201</f>
        <v>0</v>
      </c>
      <c r="F200" s="73">
        <f>PRECIFICAÇÃO!F191</f>
        <v>0</v>
      </c>
      <c r="H200" s="70">
        <f t="shared" si="3"/>
        <v>0</v>
      </c>
    </row>
    <row r="201" spans="2:8" ht="15.75" x14ac:dyDescent="0.25">
      <c r="B201" s="89">
        <f>'FATURAMENTO MENSAL'!B202</f>
        <v>0</v>
      </c>
      <c r="D201" s="123">
        <f>'FATURAMENTO MENSAL'!C202</f>
        <v>0</v>
      </c>
      <c r="F201" s="73">
        <f>PRECIFICAÇÃO!F192</f>
        <v>0</v>
      </c>
      <c r="H201" s="70">
        <f t="shared" si="3"/>
        <v>0</v>
      </c>
    </row>
    <row r="202" spans="2:8" ht="15.75" x14ac:dyDescent="0.25">
      <c r="B202" s="89">
        <f>'FATURAMENTO MENSAL'!B203</f>
        <v>0</v>
      </c>
      <c r="D202" s="123">
        <f>'FATURAMENTO MENSAL'!C203</f>
        <v>0</v>
      </c>
      <c r="F202" s="73">
        <f>PRECIFICAÇÃO!F193</f>
        <v>0</v>
      </c>
      <c r="H202" s="70">
        <f t="shared" si="3"/>
        <v>0</v>
      </c>
    </row>
    <row r="203" spans="2:8" ht="15.75" x14ac:dyDescent="0.25">
      <c r="B203" s="89">
        <f>'FATURAMENTO MENSAL'!B204</f>
        <v>0</v>
      </c>
      <c r="D203" s="123">
        <f>'FATURAMENTO MENSAL'!C204</f>
        <v>0</v>
      </c>
      <c r="F203" s="73">
        <f>PRECIFICAÇÃO!F194</f>
        <v>0</v>
      </c>
      <c r="H203" s="70">
        <f t="shared" si="3"/>
        <v>0</v>
      </c>
    </row>
    <row r="204" spans="2:8" ht="15.75" x14ac:dyDescent="0.25">
      <c r="B204" s="89">
        <f>'FATURAMENTO MENSAL'!B205</f>
        <v>0</v>
      </c>
      <c r="D204" s="123">
        <f>'FATURAMENTO MENSAL'!C205</f>
        <v>0</v>
      </c>
      <c r="F204" s="73">
        <f>PRECIFICAÇÃO!F195</f>
        <v>0</v>
      </c>
      <c r="H204" s="70">
        <f t="shared" si="3"/>
        <v>0</v>
      </c>
    </row>
    <row r="205" spans="2:8" ht="15.75" x14ac:dyDescent="0.25">
      <c r="B205" s="89">
        <f>'FATURAMENTO MENSAL'!B206</f>
        <v>0</v>
      </c>
      <c r="D205" s="123">
        <f>'FATURAMENTO MENSAL'!C206</f>
        <v>0</v>
      </c>
      <c r="F205" s="73">
        <f>PRECIFICAÇÃO!F196</f>
        <v>0</v>
      </c>
      <c r="H205" s="70">
        <f t="shared" si="3"/>
        <v>0</v>
      </c>
    </row>
    <row r="206" spans="2:8" ht="15.75" x14ac:dyDescent="0.25">
      <c r="B206" s="89">
        <f>'FATURAMENTO MENSAL'!B207</f>
        <v>0</v>
      </c>
      <c r="D206" s="123">
        <f>'FATURAMENTO MENSAL'!C207</f>
        <v>0</v>
      </c>
      <c r="F206" s="73">
        <f>PRECIFICAÇÃO!F197</f>
        <v>0</v>
      </c>
      <c r="H206" s="70">
        <f t="shared" si="3"/>
        <v>0</v>
      </c>
    </row>
    <row r="207" spans="2:8" ht="15.75" x14ac:dyDescent="0.25">
      <c r="B207" s="89">
        <f>'FATURAMENTO MENSAL'!B208</f>
        <v>0</v>
      </c>
      <c r="D207" s="123">
        <f>'FATURAMENTO MENSAL'!C208</f>
        <v>0</v>
      </c>
      <c r="F207" s="73">
        <f>PRECIFICAÇÃO!F198</f>
        <v>0</v>
      </c>
      <c r="H207" s="70">
        <f t="shared" si="3"/>
        <v>0</v>
      </c>
    </row>
    <row r="208" spans="2:8" ht="15.75" x14ac:dyDescent="0.25">
      <c r="B208" s="89">
        <f>'FATURAMENTO MENSAL'!B209</f>
        <v>0</v>
      </c>
      <c r="D208" s="123">
        <f>'FATURAMENTO MENSAL'!C209</f>
        <v>0</v>
      </c>
      <c r="F208" s="73">
        <f>PRECIFICAÇÃO!F199</f>
        <v>0</v>
      </c>
      <c r="H208" s="70">
        <f t="shared" si="3"/>
        <v>0</v>
      </c>
    </row>
    <row r="209" spans="2:8" ht="15.75" x14ac:dyDescent="0.25">
      <c r="B209" s="89">
        <f>'FATURAMENTO MENSAL'!B210</f>
        <v>0</v>
      </c>
      <c r="D209" s="123">
        <f>'FATURAMENTO MENSAL'!C210</f>
        <v>0</v>
      </c>
      <c r="F209" s="73">
        <f>PRECIFICAÇÃO!F200</f>
        <v>0</v>
      </c>
      <c r="H209" s="70">
        <f t="shared" si="3"/>
        <v>0</v>
      </c>
    </row>
    <row r="210" spans="2:8" ht="15.75" x14ac:dyDescent="0.25">
      <c r="B210" s="89">
        <f>'FATURAMENTO MENSAL'!B211</f>
        <v>0</v>
      </c>
      <c r="D210" s="123">
        <f>'FATURAMENTO MENSAL'!C211</f>
        <v>0</v>
      </c>
      <c r="F210" s="73">
        <f>PRECIFICAÇÃO!F201</f>
        <v>0</v>
      </c>
      <c r="H210" s="70">
        <f t="shared" si="3"/>
        <v>0</v>
      </c>
    </row>
    <row r="211" spans="2:8" ht="15.75" x14ac:dyDescent="0.25">
      <c r="B211" s="89">
        <f>'FATURAMENTO MENSAL'!B212</f>
        <v>0</v>
      </c>
      <c r="D211" s="123">
        <f>'FATURAMENTO MENSAL'!C212</f>
        <v>0</v>
      </c>
      <c r="F211" s="73">
        <f>PRECIFICAÇÃO!F202</f>
        <v>0</v>
      </c>
      <c r="H211" s="70">
        <f t="shared" si="3"/>
        <v>0</v>
      </c>
    </row>
    <row r="212" spans="2:8" ht="15.75" x14ac:dyDescent="0.25">
      <c r="B212" s="89">
        <f>'FATURAMENTO MENSAL'!B213</f>
        <v>0</v>
      </c>
      <c r="D212" s="123">
        <f>'FATURAMENTO MENSAL'!C213</f>
        <v>0</v>
      </c>
      <c r="F212" s="73">
        <f>PRECIFICAÇÃO!F203</f>
        <v>0</v>
      </c>
      <c r="H212" s="70">
        <f t="shared" si="3"/>
        <v>0</v>
      </c>
    </row>
    <row r="213" spans="2:8" ht="15.75" x14ac:dyDescent="0.25">
      <c r="B213" s="89">
        <f>'FATURAMENTO MENSAL'!B214</f>
        <v>0</v>
      </c>
      <c r="D213" s="123">
        <f>'FATURAMENTO MENSAL'!C214</f>
        <v>0</v>
      </c>
      <c r="F213" s="73">
        <f>PRECIFICAÇÃO!F204</f>
        <v>0</v>
      </c>
      <c r="H213" s="70">
        <f t="shared" si="3"/>
        <v>0</v>
      </c>
    </row>
    <row r="214" spans="2:8" ht="15.75" x14ac:dyDescent="0.25">
      <c r="B214" s="89">
        <f>'FATURAMENTO MENSAL'!B215</f>
        <v>0</v>
      </c>
      <c r="D214" s="123">
        <f>'FATURAMENTO MENSAL'!C215</f>
        <v>0</v>
      </c>
      <c r="F214" s="73">
        <f>PRECIFICAÇÃO!F205</f>
        <v>0</v>
      </c>
      <c r="H214" s="70">
        <f t="shared" si="3"/>
        <v>0</v>
      </c>
    </row>
    <row r="215" spans="2:8" ht="15.75" x14ac:dyDescent="0.25">
      <c r="B215" s="89">
        <f>'FATURAMENTO MENSAL'!B216</f>
        <v>0</v>
      </c>
      <c r="D215" s="123">
        <f>'FATURAMENTO MENSAL'!C216</f>
        <v>0</v>
      </c>
      <c r="F215" s="73">
        <f>PRECIFICAÇÃO!F206</f>
        <v>0</v>
      </c>
      <c r="H215" s="70">
        <f t="shared" si="3"/>
        <v>0</v>
      </c>
    </row>
    <row r="216" spans="2:8" ht="15.75" x14ac:dyDescent="0.25">
      <c r="B216" s="89">
        <f>'FATURAMENTO MENSAL'!B217</f>
        <v>0</v>
      </c>
      <c r="D216" s="123">
        <f>'FATURAMENTO MENSAL'!C217</f>
        <v>0</v>
      </c>
      <c r="F216" s="73">
        <f>PRECIFICAÇÃO!F207</f>
        <v>0</v>
      </c>
      <c r="H216" s="70">
        <f t="shared" si="3"/>
        <v>0</v>
      </c>
    </row>
    <row r="217" spans="2:8" ht="15.75" x14ac:dyDescent="0.25">
      <c r="B217" s="89">
        <f>'FATURAMENTO MENSAL'!B218</f>
        <v>0</v>
      </c>
      <c r="D217" s="123">
        <f>'FATURAMENTO MENSAL'!C218</f>
        <v>0</v>
      </c>
      <c r="F217" s="73">
        <f>PRECIFICAÇÃO!F208</f>
        <v>0</v>
      </c>
      <c r="H217" s="70">
        <f t="shared" si="3"/>
        <v>0</v>
      </c>
    </row>
    <row r="218" spans="2:8" ht="15.75" x14ac:dyDescent="0.25">
      <c r="B218" s="89">
        <f>'FATURAMENTO MENSAL'!B219</f>
        <v>0</v>
      </c>
      <c r="D218" s="123">
        <f>'FATURAMENTO MENSAL'!C219</f>
        <v>0</v>
      </c>
      <c r="F218" s="73">
        <f>PRECIFICAÇÃO!F209</f>
        <v>0</v>
      </c>
      <c r="H218" s="70">
        <f t="shared" si="3"/>
        <v>0</v>
      </c>
    </row>
    <row r="219" spans="2:8" ht="15.75" x14ac:dyDescent="0.25">
      <c r="B219" s="89">
        <f>'FATURAMENTO MENSAL'!B220</f>
        <v>0</v>
      </c>
      <c r="D219" s="123">
        <f>'FATURAMENTO MENSAL'!C220</f>
        <v>0</v>
      </c>
      <c r="F219" s="73">
        <f>PRECIFICAÇÃO!F210</f>
        <v>0</v>
      </c>
      <c r="H219" s="70">
        <f t="shared" si="3"/>
        <v>0</v>
      </c>
    </row>
    <row r="220" spans="2:8" ht="15.75" x14ac:dyDescent="0.25">
      <c r="B220" s="89">
        <f>'FATURAMENTO MENSAL'!B221</f>
        <v>0</v>
      </c>
      <c r="D220" s="123">
        <f>'FATURAMENTO MENSAL'!C221</f>
        <v>0</v>
      </c>
      <c r="F220" s="73">
        <f>PRECIFICAÇÃO!F211</f>
        <v>0</v>
      </c>
      <c r="H220" s="70">
        <f t="shared" si="3"/>
        <v>0</v>
      </c>
    </row>
    <row r="221" spans="2:8" ht="15.75" x14ac:dyDescent="0.25">
      <c r="B221" s="89">
        <f>'FATURAMENTO MENSAL'!B222</f>
        <v>0</v>
      </c>
      <c r="D221" s="123">
        <f>'FATURAMENTO MENSAL'!C222</f>
        <v>0</v>
      </c>
      <c r="F221" s="73">
        <f>PRECIFICAÇÃO!F212</f>
        <v>0</v>
      </c>
      <c r="H221" s="70">
        <f t="shared" si="3"/>
        <v>0</v>
      </c>
    </row>
    <row r="222" spans="2:8" ht="15.75" x14ac:dyDescent="0.25">
      <c r="B222" s="89">
        <f>'FATURAMENTO MENSAL'!B223</f>
        <v>0</v>
      </c>
      <c r="D222" s="123">
        <f>'FATURAMENTO MENSAL'!C223</f>
        <v>0</v>
      </c>
      <c r="F222" s="73">
        <f>PRECIFICAÇÃO!F213</f>
        <v>0</v>
      </c>
      <c r="H222" s="70">
        <f t="shared" si="3"/>
        <v>0</v>
      </c>
    </row>
    <row r="223" spans="2:8" ht="15.75" x14ac:dyDescent="0.25">
      <c r="B223" s="89">
        <f>'FATURAMENTO MENSAL'!B224</f>
        <v>0</v>
      </c>
      <c r="D223" s="123">
        <f>'FATURAMENTO MENSAL'!C224</f>
        <v>0</v>
      </c>
      <c r="F223" s="73">
        <f>PRECIFICAÇÃO!F214</f>
        <v>0</v>
      </c>
      <c r="H223" s="70">
        <f t="shared" si="3"/>
        <v>0</v>
      </c>
    </row>
    <row r="224" spans="2:8" ht="15.75" x14ac:dyDescent="0.25">
      <c r="B224" s="89">
        <f>'FATURAMENTO MENSAL'!B225</f>
        <v>0</v>
      </c>
      <c r="D224" s="123">
        <f>'FATURAMENTO MENSAL'!C225</f>
        <v>0</v>
      </c>
      <c r="F224" s="73">
        <f>PRECIFICAÇÃO!F215</f>
        <v>0</v>
      </c>
      <c r="H224" s="70">
        <f t="shared" si="3"/>
        <v>0</v>
      </c>
    </row>
    <row r="225" spans="2:8" ht="15.75" x14ac:dyDescent="0.25">
      <c r="B225" s="89">
        <f>'FATURAMENTO MENSAL'!B226</f>
        <v>0</v>
      </c>
      <c r="D225" s="123">
        <f>'FATURAMENTO MENSAL'!C226</f>
        <v>0</v>
      </c>
      <c r="F225" s="73">
        <f>PRECIFICAÇÃO!F216</f>
        <v>0</v>
      </c>
      <c r="H225" s="70">
        <f t="shared" si="3"/>
        <v>0</v>
      </c>
    </row>
    <row r="226" spans="2:8" ht="15.75" x14ac:dyDescent="0.25">
      <c r="B226" s="89">
        <f>'FATURAMENTO MENSAL'!B227</f>
        <v>0</v>
      </c>
      <c r="D226" s="123">
        <f>'FATURAMENTO MENSAL'!C227</f>
        <v>0</v>
      </c>
      <c r="F226" s="73">
        <f>PRECIFICAÇÃO!F217</f>
        <v>0</v>
      </c>
      <c r="H226" s="70">
        <f t="shared" si="3"/>
        <v>0</v>
      </c>
    </row>
    <row r="227" spans="2:8" ht="15.75" x14ac:dyDescent="0.25">
      <c r="B227" s="89">
        <f>'FATURAMENTO MENSAL'!B228</f>
        <v>0</v>
      </c>
      <c r="D227" s="123">
        <f>'FATURAMENTO MENSAL'!C228</f>
        <v>0</v>
      </c>
      <c r="F227" s="73">
        <f>PRECIFICAÇÃO!F218</f>
        <v>0</v>
      </c>
      <c r="H227" s="70">
        <f t="shared" si="3"/>
        <v>0</v>
      </c>
    </row>
    <row r="228" spans="2:8" ht="15.75" x14ac:dyDescent="0.25">
      <c r="B228" s="89">
        <f>'FATURAMENTO MENSAL'!B229</f>
        <v>0</v>
      </c>
      <c r="D228" s="123">
        <f>'FATURAMENTO MENSAL'!C229</f>
        <v>0</v>
      </c>
      <c r="F228" s="73">
        <f>PRECIFICAÇÃO!F219</f>
        <v>0</v>
      </c>
      <c r="H228" s="70">
        <f t="shared" si="3"/>
        <v>0</v>
      </c>
    </row>
    <row r="229" spans="2:8" ht="15.75" x14ac:dyDescent="0.25">
      <c r="B229" s="89">
        <f>'FATURAMENTO MENSAL'!B230</f>
        <v>0</v>
      </c>
      <c r="D229" s="123">
        <f>'FATURAMENTO MENSAL'!C230</f>
        <v>0</v>
      </c>
      <c r="F229" s="73">
        <f>PRECIFICAÇÃO!F220</f>
        <v>0</v>
      </c>
      <c r="H229" s="70">
        <f t="shared" si="3"/>
        <v>0</v>
      </c>
    </row>
    <row r="230" spans="2:8" ht="15.75" x14ac:dyDescent="0.25">
      <c r="B230" s="89">
        <f>'FATURAMENTO MENSAL'!B231</f>
        <v>0</v>
      </c>
      <c r="D230" s="123">
        <f>'FATURAMENTO MENSAL'!C231</f>
        <v>0</v>
      </c>
      <c r="F230" s="73">
        <f>PRECIFICAÇÃO!F221</f>
        <v>0</v>
      </c>
      <c r="H230" s="70">
        <f t="shared" si="3"/>
        <v>0</v>
      </c>
    </row>
    <row r="231" spans="2:8" ht="15.75" x14ac:dyDescent="0.25">
      <c r="B231" s="89">
        <f>'FATURAMENTO MENSAL'!B232</f>
        <v>0</v>
      </c>
      <c r="D231" s="123">
        <f>'FATURAMENTO MENSAL'!C232</f>
        <v>0</v>
      </c>
      <c r="F231" s="73">
        <f>PRECIFICAÇÃO!F222</f>
        <v>0</v>
      </c>
      <c r="H231" s="70">
        <f t="shared" si="3"/>
        <v>0</v>
      </c>
    </row>
    <row r="232" spans="2:8" ht="15.75" x14ac:dyDescent="0.25">
      <c r="B232" s="89">
        <f>'FATURAMENTO MENSAL'!B233</f>
        <v>0</v>
      </c>
      <c r="D232" s="123">
        <f>'FATURAMENTO MENSAL'!C233</f>
        <v>0</v>
      </c>
      <c r="F232" s="73">
        <f>PRECIFICAÇÃO!F223</f>
        <v>0</v>
      </c>
      <c r="H232" s="70">
        <f t="shared" si="3"/>
        <v>0</v>
      </c>
    </row>
    <row r="233" spans="2:8" ht="15.75" x14ac:dyDescent="0.25">
      <c r="B233" s="89">
        <f>'FATURAMENTO MENSAL'!B234</f>
        <v>0</v>
      </c>
      <c r="D233" s="123">
        <f>'FATURAMENTO MENSAL'!C234</f>
        <v>0</v>
      </c>
      <c r="F233" s="73">
        <f>PRECIFICAÇÃO!F224</f>
        <v>0</v>
      </c>
      <c r="H233" s="70">
        <f t="shared" si="3"/>
        <v>0</v>
      </c>
    </row>
    <row r="234" spans="2:8" ht="15.75" x14ac:dyDescent="0.25">
      <c r="B234" s="89">
        <f>'FATURAMENTO MENSAL'!B235</f>
        <v>0</v>
      </c>
      <c r="D234" s="123">
        <f>'FATURAMENTO MENSAL'!C235</f>
        <v>0</v>
      </c>
      <c r="F234" s="73">
        <f>PRECIFICAÇÃO!F225</f>
        <v>0</v>
      </c>
      <c r="H234" s="70">
        <f t="shared" si="3"/>
        <v>0</v>
      </c>
    </row>
    <row r="235" spans="2:8" ht="15.75" x14ac:dyDescent="0.25">
      <c r="B235" s="89">
        <f>'FATURAMENTO MENSAL'!B236</f>
        <v>0</v>
      </c>
      <c r="D235" s="123">
        <f>'FATURAMENTO MENSAL'!C236</f>
        <v>0</v>
      </c>
      <c r="F235" s="73">
        <f>PRECIFICAÇÃO!F226</f>
        <v>0</v>
      </c>
      <c r="H235" s="70">
        <f t="shared" si="3"/>
        <v>0</v>
      </c>
    </row>
    <row r="236" spans="2:8" ht="15.75" x14ac:dyDescent="0.25">
      <c r="B236" s="89">
        <f>'FATURAMENTO MENSAL'!B237</f>
        <v>0</v>
      </c>
      <c r="D236" s="123">
        <f>'FATURAMENTO MENSAL'!C237</f>
        <v>0</v>
      </c>
      <c r="F236" s="73">
        <f>PRECIFICAÇÃO!F227</f>
        <v>0</v>
      </c>
      <c r="H236" s="70">
        <f t="shared" si="3"/>
        <v>0</v>
      </c>
    </row>
    <row r="237" spans="2:8" ht="15.75" x14ac:dyDescent="0.25">
      <c r="B237" s="89">
        <f>'FATURAMENTO MENSAL'!B238</f>
        <v>0</v>
      </c>
      <c r="D237" s="123">
        <f>'FATURAMENTO MENSAL'!C238</f>
        <v>0</v>
      </c>
      <c r="F237" s="73">
        <f>PRECIFICAÇÃO!F228</f>
        <v>0</v>
      </c>
      <c r="H237" s="70">
        <f t="shared" si="3"/>
        <v>0</v>
      </c>
    </row>
    <row r="238" spans="2:8" ht="15.75" x14ac:dyDescent="0.25">
      <c r="B238" s="89">
        <f>'FATURAMENTO MENSAL'!B239</f>
        <v>0</v>
      </c>
      <c r="D238" s="123">
        <f>'FATURAMENTO MENSAL'!C239</f>
        <v>0</v>
      </c>
      <c r="F238" s="73">
        <f>PRECIFICAÇÃO!F229</f>
        <v>0</v>
      </c>
      <c r="H238" s="70">
        <f t="shared" si="3"/>
        <v>0</v>
      </c>
    </row>
    <row r="239" spans="2:8" ht="15.75" x14ac:dyDescent="0.25">
      <c r="B239" s="89">
        <f>'FATURAMENTO MENSAL'!B240</f>
        <v>0</v>
      </c>
      <c r="D239" s="123">
        <f>'FATURAMENTO MENSAL'!C240</f>
        <v>0</v>
      </c>
      <c r="F239" s="73">
        <f>PRECIFICAÇÃO!F230</f>
        <v>0</v>
      </c>
      <c r="H239" s="70">
        <f t="shared" si="3"/>
        <v>0</v>
      </c>
    </row>
    <row r="240" spans="2:8" ht="15.75" x14ac:dyDescent="0.25">
      <c r="B240" s="89">
        <f>'FATURAMENTO MENSAL'!B241</f>
        <v>0</v>
      </c>
      <c r="D240" s="123">
        <f>'FATURAMENTO MENSAL'!C241</f>
        <v>0</v>
      </c>
      <c r="F240" s="73">
        <f>PRECIFICAÇÃO!F231</f>
        <v>0</v>
      </c>
      <c r="H240" s="70">
        <f t="shared" si="3"/>
        <v>0</v>
      </c>
    </row>
    <row r="241" spans="2:8" ht="15.75" x14ac:dyDescent="0.25">
      <c r="B241" s="89">
        <f>'FATURAMENTO MENSAL'!B242</f>
        <v>0</v>
      </c>
      <c r="D241" s="123">
        <f>'FATURAMENTO MENSAL'!C242</f>
        <v>0</v>
      </c>
      <c r="F241" s="73">
        <f>PRECIFICAÇÃO!F232</f>
        <v>0</v>
      </c>
      <c r="H241" s="70">
        <f t="shared" si="3"/>
        <v>0</v>
      </c>
    </row>
    <row r="242" spans="2:8" ht="15.75" x14ac:dyDescent="0.25">
      <c r="B242" s="89">
        <f>'FATURAMENTO MENSAL'!B243</f>
        <v>0</v>
      </c>
      <c r="D242" s="123">
        <f>'FATURAMENTO MENSAL'!C243</f>
        <v>0</v>
      </c>
      <c r="F242" s="73">
        <f>PRECIFICAÇÃO!F233</f>
        <v>0</v>
      </c>
      <c r="H242" s="70">
        <f t="shared" si="3"/>
        <v>0</v>
      </c>
    </row>
    <row r="243" spans="2:8" ht="15.75" x14ac:dyDescent="0.25">
      <c r="B243" s="89">
        <f>'FATURAMENTO MENSAL'!B244</f>
        <v>0</v>
      </c>
      <c r="D243" s="123">
        <f>'FATURAMENTO MENSAL'!C244</f>
        <v>0</v>
      </c>
      <c r="F243" s="73">
        <f>PRECIFICAÇÃO!F234</f>
        <v>0</v>
      </c>
      <c r="H243" s="70">
        <f t="shared" si="3"/>
        <v>0</v>
      </c>
    </row>
    <row r="244" spans="2:8" ht="15.75" x14ac:dyDescent="0.25">
      <c r="B244" s="89">
        <f>'FATURAMENTO MENSAL'!B245</f>
        <v>0</v>
      </c>
      <c r="D244" s="123">
        <f>'FATURAMENTO MENSAL'!C245</f>
        <v>0</v>
      </c>
      <c r="F244" s="73">
        <f>PRECIFICAÇÃO!F235</f>
        <v>0</v>
      </c>
      <c r="H244" s="70">
        <f t="shared" si="3"/>
        <v>0</v>
      </c>
    </row>
    <row r="245" spans="2:8" ht="15.75" x14ac:dyDescent="0.25">
      <c r="B245" s="89">
        <f>'FATURAMENTO MENSAL'!B246</f>
        <v>0</v>
      </c>
      <c r="D245" s="123">
        <f>'FATURAMENTO MENSAL'!C246</f>
        <v>0</v>
      </c>
      <c r="F245" s="73">
        <f>PRECIFICAÇÃO!F236</f>
        <v>0</v>
      </c>
      <c r="H245" s="70">
        <f t="shared" si="3"/>
        <v>0</v>
      </c>
    </row>
    <row r="246" spans="2:8" ht="15.75" x14ac:dyDescent="0.25">
      <c r="B246" s="89">
        <f>'FATURAMENTO MENSAL'!B247</f>
        <v>0</v>
      </c>
      <c r="D246" s="123">
        <f>'FATURAMENTO MENSAL'!C247</f>
        <v>0</v>
      </c>
      <c r="F246" s="73">
        <f>PRECIFICAÇÃO!F237</f>
        <v>0</v>
      </c>
      <c r="H246" s="70">
        <f t="shared" si="3"/>
        <v>0</v>
      </c>
    </row>
    <row r="247" spans="2:8" ht="15.75" x14ac:dyDescent="0.25">
      <c r="B247" s="89">
        <f>'FATURAMENTO MENSAL'!B248</f>
        <v>0</v>
      </c>
      <c r="D247" s="123">
        <f>'FATURAMENTO MENSAL'!C248</f>
        <v>0</v>
      </c>
      <c r="F247" s="73">
        <f>PRECIFICAÇÃO!F238</f>
        <v>0</v>
      </c>
      <c r="H247" s="70">
        <f t="shared" si="3"/>
        <v>0</v>
      </c>
    </row>
    <row r="248" spans="2:8" ht="15.75" x14ac:dyDescent="0.25">
      <c r="B248" s="89">
        <f>'FATURAMENTO MENSAL'!B249</f>
        <v>0</v>
      </c>
      <c r="D248" s="123">
        <f>'FATURAMENTO MENSAL'!C249</f>
        <v>0</v>
      </c>
      <c r="F248" s="73">
        <f>PRECIFICAÇÃO!F239</f>
        <v>0</v>
      </c>
      <c r="H248" s="70">
        <f t="shared" si="3"/>
        <v>0</v>
      </c>
    </row>
    <row r="249" spans="2:8" ht="15.75" x14ac:dyDescent="0.25">
      <c r="B249" s="89">
        <f>'FATURAMENTO MENSAL'!B250</f>
        <v>0</v>
      </c>
      <c r="D249" s="123">
        <f>'FATURAMENTO MENSAL'!C250</f>
        <v>0</v>
      </c>
      <c r="F249" s="73">
        <f>PRECIFICAÇÃO!F240</f>
        <v>0</v>
      </c>
      <c r="H249" s="70">
        <f t="shared" si="3"/>
        <v>0</v>
      </c>
    </row>
    <row r="250" spans="2:8" ht="15.75" x14ac:dyDescent="0.25">
      <c r="B250" s="89">
        <f>'FATURAMENTO MENSAL'!B251</f>
        <v>0</v>
      </c>
      <c r="D250" s="123">
        <f>'FATURAMENTO MENSAL'!C251</f>
        <v>0</v>
      </c>
      <c r="F250" s="73">
        <f>PRECIFICAÇÃO!F241</f>
        <v>0</v>
      </c>
      <c r="H250" s="70">
        <f t="shared" ref="H250:H313" si="4">IF(F250="","",D250*F250)</f>
        <v>0</v>
      </c>
    </row>
    <row r="251" spans="2:8" ht="15.75" x14ac:dyDescent="0.25">
      <c r="B251" s="89">
        <f>'FATURAMENTO MENSAL'!B252</f>
        <v>0</v>
      </c>
      <c r="D251" s="123">
        <f>'FATURAMENTO MENSAL'!C252</f>
        <v>0</v>
      </c>
      <c r="F251" s="73">
        <f>PRECIFICAÇÃO!F242</f>
        <v>0</v>
      </c>
      <c r="H251" s="70">
        <f t="shared" si="4"/>
        <v>0</v>
      </c>
    </row>
    <row r="252" spans="2:8" ht="15.75" x14ac:dyDescent="0.25">
      <c r="B252" s="89">
        <f>'FATURAMENTO MENSAL'!B253</f>
        <v>0</v>
      </c>
      <c r="D252" s="123">
        <f>'FATURAMENTO MENSAL'!C253</f>
        <v>0</v>
      </c>
      <c r="F252" s="73">
        <f>PRECIFICAÇÃO!F243</f>
        <v>0</v>
      </c>
      <c r="H252" s="70">
        <f t="shared" si="4"/>
        <v>0</v>
      </c>
    </row>
    <row r="253" spans="2:8" ht="15.75" x14ac:dyDescent="0.25">
      <c r="B253" s="89">
        <f>'FATURAMENTO MENSAL'!B254</f>
        <v>0</v>
      </c>
      <c r="D253" s="123">
        <f>'FATURAMENTO MENSAL'!C254</f>
        <v>0</v>
      </c>
      <c r="F253" s="73">
        <f>PRECIFICAÇÃO!F244</f>
        <v>0</v>
      </c>
      <c r="H253" s="70">
        <f t="shared" si="4"/>
        <v>0</v>
      </c>
    </row>
    <row r="254" spans="2:8" ht="15.75" x14ac:dyDescent="0.25">
      <c r="B254" s="89">
        <f>'FATURAMENTO MENSAL'!B255</f>
        <v>0</v>
      </c>
      <c r="D254" s="123">
        <f>'FATURAMENTO MENSAL'!C255</f>
        <v>0</v>
      </c>
      <c r="F254" s="73">
        <f>PRECIFICAÇÃO!F245</f>
        <v>0</v>
      </c>
      <c r="H254" s="70">
        <f t="shared" si="4"/>
        <v>0</v>
      </c>
    </row>
    <row r="255" spans="2:8" ht="15.75" x14ac:dyDescent="0.25">
      <c r="B255" s="89">
        <f>'FATURAMENTO MENSAL'!B256</f>
        <v>0</v>
      </c>
      <c r="D255" s="123">
        <f>'FATURAMENTO MENSAL'!C256</f>
        <v>0</v>
      </c>
      <c r="F255" s="73">
        <f>PRECIFICAÇÃO!F246</f>
        <v>0</v>
      </c>
      <c r="H255" s="70">
        <f t="shared" si="4"/>
        <v>0</v>
      </c>
    </row>
    <row r="256" spans="2:8" ht="15.75" x14ac:dyDescent="0.25">
      <c r="B256" s="89">
        <f>'FATURAMENTO MENSAL'!B257</f>
        <v>0</v>
      </c>
      <c r="D256" s="123">
        <f>'FATURAMENTO MENSAL'!C257</f>
        <v>0</v>
      </c>
      <c r="F256" s="73">
        <f>PRECIFICAÇÃO!F247</f>
        <v>0</v>
      </c>
      <c r="H256" s="70">
        <f t="shared" si="4"/>
        <v>0</v>
      </c>
    </row>
    <row r="257" spans="2:8" ht="15.75" x14ac:dyDescent="0.25">
      <c r="B257" s="89">
        <f>'FATURAMENTO MENSAL'!B258</f>
        <v>0</v>
      </c>
      <c r="D257" s="123">
        <f>'FATURAMENTO MENSAL'!C258</f>
        <v>0</v>
      </c>
      <c r="F257" s="73">
        <f>PRECIFICAÇÃO!F248</f>
        <v>0</v>
      </c>
      <c r="H257" s="70">
        <f t="shared" si="4"/>
        <v>0</v>
      </c>
    </row>
    <row r="258" spans="2:8" ht="15.75" x14ac:dyDescent="0.25">
      <c r="B258" s="89">
        <f>'FATURAMENTO MENSAL'!B259</f>
        <v>0</v>
      </c>
      <c r="D258" s="123">
        <f>'FATURAMENTO MENSAL'!C259</f>
        <v>0</v>
      </c>
      <c r="F258" s="73">
        <f>PRECIFICAÇÃO!F249</f>
        <v>0</v>
      </c>
      <c r="H258" s="70">
        <f t="shared" si="4"/>
        <v>0</v>
      </c>
    </row>
    <row r="259" spans="2:8" ht="15.75" x14ac:dyDescent="0.25">
      <c r="B259" s="89">
        <f>'FATURAMENTO MENSAL'!B260</f>
        <v>0</v>
      </c>
      <c r="D259" s="123">
        <f>'FATURAMENTO MENSAL'!C260</f>
        <v>0</v>
      </c>
      <c r="F259" s="73">
        <f>PRECIFICAÇÃO!F250</f>
        <v>0</v>
      </c>
      <c r="H259" s="70">
        <f t="shared" si="4"/>
        <v>0</v>
      </c>
    </row>
    <row r="260" spans="2:8" ht="15.75" x14ac:dyDescent="0.25">
      <c r="B260" s="89">
        <f>'FATURAMENTO MENSAL'!B261</f>
        <v>0</v>
      </c>
      <c r="D260" s="123">
        <f>'FATURAMENTO MENSAL'!C261</f>
        <v>0</v>
      </c>
      <c r="F260" s="73">
        <f>PRECIFICAÇÃO!F251</f>
        <v>0</v>
      </c>
      <c r="H260" s="70">
        <f t="shared" si="4"/>
        <v>0</v>
      </c>
    </row>
    <row r="261" spans="2:8" ht="15.75" x14ac:dyDescent="0.25">
      <c r="B261" s="89">
        <f>'FATURAMENTO MENSAL'!B262</f>
        <v>0</v>
      </c>
      <c r="D261" s="123">
        <f>'FATURAMENTO MENSAL'!C262</f>
        <v>0</v>
      </c>
      <c r="F261" s="73">
        <f>PRECIFICAÇÃO!F252</f>
        <v>0</v>
      </c>
      <c r="H261" s="70">
        <f t="shared" si="4"/>
        <v>0</v>
      </c>
    </row>
    <row r="262" spans="2:8" ht="15.75" x14ac:dyDescent="0.25">
      <c r="B262" s="89">
        <f>'FATURAMENTO MENSAL'!B263</f>
        <v>0</v>
      </c>
      <c r="D262" s="123">
        <f>'FATURAMENTO MENSAL'!C263</f>
        <v>0</v>
      </c>
      <c r="F262" s="73">
        <f>PRECIFICAÇÃO!F253</f>
        <v>0</v>
      </c>
      <c r="H262" s="70">
        <f t="shared" si="4"/>
        <v>0</v>
      </c>
    </row>
    <row r="263" spans="2:8" ht="15.75" x14ac:dyDescent="0.25">
      <c r="B263" s="89">
        <f>'FATURAMENTO MENSAL'!B264</f>
        <v>0</v>
      </c>
      <c r="D263" s="123">
        <f>'FATURAMENTO MENSAL'!C264</f>
        <v>0</v>
      </c>
      <c r="F263" s="73">
        <f>PRECIFICAÇÃO!F254</f>
        <v>0</v>
      </c>
      <c r="H263" s="70">
        <f t="shared" si="4"/>
        <v>0</v>
      </c>
    </row>
    <row r="264" spans="2:8" ht="15.75" x14ac:dyDescent="0.25">
      <c r="B264" s="89">
        <f>'FATURAMENTO MENSAL'!B265</f>
        <v>0</v>
      </c>
      <c r="D264" s="123">
        <f>'FATURAMENTO MENSAL'!C265</f>
        <v>0</v>
      </c>
      <c r="F264" s="73">
        <f>PRECIFICAÇÃO!F255</f>
        <v>0</v>
      </c>
      <c r="H264" s="70">
        <f t="shared" si="4"/>
        <v>0</v>
      </c>
    </row>
    <row r="265" spans="2:8" ht="15.75" x14ac:dyDescent="0.25">
      <c r="B265" s="89">
        <f>'FATURAMENTO MENSAL'!B266</f>
        <v>0</v>
      </c>
      <c r="D265" s="123">
        <f>'FATURAMENTO MENSAL'!C266</f>
        <v>0</v>
      </c>
      <c r="F265" s="73">
        <f>PRECIFICAÇÃO!F256</f>
        <v>0</v>
      </c>
      <c r="H265" s="70">
        <f t="shared" si="4"/>
        <v>0</v>
      </c>
    </row>
    <row r="266" spans="2:8" ht="15.75" x14ac:dyDescent="0.25">
      <c r="B266" s="89">
        <f>'FATURAMENTO MENSAL'!B267</f>
        <v>0</v>
      </c>
      <c r="D266" s="123">
        <f>'FATURAMENTO MENSAL'!C267</f>
        <v>0</v>
      </c>
      <c r="F266" s="73">
        <f>PRECIFICAÇÃO!F257</f>
        <v>0</v>
      </c>
      <c r="H266" s="70">
        <f t="shared" si="4"/>
        <v>0</v>
      </c>
    </row>
    <row r="267" spans="2:8" ht="15.75" x14ac:dyDescent="0.25">
      <c r="B267" s="89">
        <f>'FATURAMENTO MENSAL'!B268</f>
        <v>0</v>
      </c>
      <c r="D267" s="123">
        <f>'FATURAMENTO MENSAL'!C268</f>
        <v>0</v>
      </c>
      <c r="F267" s="73">
        <f>PRECIFICAÇÃO!F258</f>
        <v>0</v>
      </c>
      <c r="H267" s="70">
        <f t="shared" si="4"/>
        <v>0</v>
      </c>
    </row>
    <row r="268" spans="2:8" ht="15.75" x14ac:dyDescent="0.25">
      <c r="B268" s="89">
        <f>'FATURAMENTO MENSAL'!B269</f>
        <v>0</v>
      </c>
      <c r="D268" s="123">
        <f>'FATURAMENTO MENSAL'!C269</f>
        <v>0</v>
      </c>
      <c r="F268" s="73">
        <f>PRECIFICAÇÃO!F259</f>
        <v>0</v>
      </c>
      <c r="H268" s="70">
        <f t="shared" si="4"/>
        <v>0</v>
      </c>
    </row>
    <row r="269" spans="2:8" ht="15.75" x14ac:dyDescent="0.25">
      <c r="B269" s="89">
        <f>'FATURAMENTO MENSAL'!B270</f>
        <v>0</v>
      </c>
      <c r="D269" s="123">
        <f>'FATURAMENTO MENSAL'!C270</f>
        <v>0</v>
      </c>
      <c r="F269" s="73">
        <f>PRECIFICAÇÃO!F260</f>
        <v>0</v>
      </c>
      <c r="H269" s="70">
        <f t="shared" si="4"/>
        <v>0</v>
      </c>
    </row>
    <row r="270" spans="2:8" ht="15.75" x14ac:dyDescent="0.25">
      <c r="B270" s="89">
        <f>'FATURAMENTO MENSAL'!B271</f>
        <v>0</v>
      </c>
      <c r="D270" s="123">
        <f>'FATURAMENTO MENSAL'!C271</f>
        <v>0</v>
      </c>
      <c r="F270" s="73">
        <f>PRECIFICAÇÃO!F261</f>
        <v>0</v>
      </c>
      <c r="H270" s="70">
        <f t="shared" si="4"/>
        <v>0</v>
      </c>
    </row>
    <row r="271" spans="2:8" ht="15.75" x14ac:dyDescent="0.25">
      <c r="B271" s="89">
        <f>'FATURAMENTO MENSAL'!B272</f>
        <v>0</v>
      </c>
      <c r="D271" s="123">
        <f>'FATURAMENTO MENSAL'!C272</f>
        <v>0</v>
      </c>
      <c r="F271" s="73">
        <f>PRECIFICAÇÃO!F262</f>
        <v>0</v>
      </c>
      <c r="H271" s="70">
        <f t="shared" si="4"/>
        <v>0</v>
      </c>
    </row>
    <row r="272" spans="2:8" ht="15.75" x14ac:dyDescent="0.25">
      <c r="B272" s="89">
        <f>'FATURAMENTO MENSAL'!B273</f>
        <v>0</v>
      </c>
      <c r="D272" s="123">
        <f>'FATURAMENTO MENSAL'!C273</f>
        <v>0</v>
      </c>
      <c r="F272" s="73">
        <f>PRECIFICAÇÃO!F263</f>
        <v>0</v>
      </c>
      <c r="H272" s="70">
        <f t="shared" si="4"/>
        <v>0</v>
      </c>
    </row>
    <row r="273" spans="2:8" ht="15.75" x14ac:dyDescent="0.25">
      <c r="B273" s="89">
        <f>'FATURAMENTO MENSAL'!B274</f>
        <v>0</v>
      </c>
      <c r="D273" s="123">
        <f>'FATURAMENTO MENSAL'!C274</f>
        <v>0</v>
      </c>
      <c r="F273" s="73">
        <f>PRECIFICAÇÃO!F264</f>
        <v>0</v>
      </c>
      <c r="H273" s="70">
        <f t="shared" si="4"/>
        <v>0</v>
      </c>
    </row>
    <row r="274" spans="2:8" ht="15.75" x14ac:dyDescent="0.25">
      <c r="B274" s="89">
        <f>'FATURAMENTO MENSAL'!B275</f>
        <v>0</v>
      </c>
      <c r="D274" s="123">
        <f>'FATURAMENTO MENSAL'!C275</f>
        <v>0</v>
      </c>
      <c r="F274" s="73">
        <f>PRECIFICAÇÃO!F265</f>
        <v>0</v>
      </c>
      <c r="H274" s="70">
        <f t="shared" si="4"/>
        <v>0</v>
      </c>
    </row>
    <row r="275" spans="2:8" ht="15.75" x14ac:dyDescent="0.25">
      <c r="B275" s="89">
        <f>'FATURAMENTO MENSAL'!B276</f>
        <v>0</v>
      </c>
      <c r="D275" s="123">
        <f>'FATURAMENTO MENSAL'!C276</f>
        <v>0</v>
      </c>
      <c r="F275" s="73">
        <f>PRECIFICAÇÃO!F266</f>
        <v>0</v>
      </c>
      <c r="H275" s="70">
        <f t="shared" si="4"/>
        <v>0</v>
      </c>
    </row>
    <row r="276" spans="2:8" ht="15.75" x14ac:dyDescent="0.25">
      <c r="B276" s="89">
        <f>'FATURAMENTO MENSAL'!B277</f>
        <v>0</v>
      </c>
      <c r="D276" s="123">
        <f>'FATURAMENTO MENSAL'!C277</f>
        <v>0</v>
      </c>
      <c r="F276" s="73">
        <f>PRECIFICAÇÃO!F267</f>
        <v>0</v>
      </c>
      <c r="H276" s="70">
        <f t="shared" si="4"/>
        <v>0</v>
      </c>
    </row>
    <row r="277" spans="2:8" ht="15.75" x14ac:dyDescent="0.25">
      <c r="B277" s="89">
        <f>'FATURAMENTO MENSAL'!B278</f>
        <v>0</v>
      </c>
      <c r="D277" s="123">
        <f>'FATURAMENTO MENSAL'!C278</f>
        <v>0</v>
      </c>
      <c r="F277" s="73">
        <f>PRECIFICAÇÃO!F268</f>
        <v>0</v>
      </c>
      <c r="H277" s="70">
        <f t="shared" si="4"/>
        <v>0</v>
      </c>
    </row>
    <row r="278" spans="2:8" ht="15.75" x14ac:dyDescent="0.25">
      <c r="B278" s="89">
        <f>'FATURAMENTO MENSAL'!B279</f>
        <v>0</v>
      </c>
      <c r="D278" s="123">
        <f>'FATURAMENTO MENSAL'!C279</f>
        <v>0</v>
      </c>
      <c r="F278" s="73">
        <f>PRECIFICAÇÃO!F269</f>
        <v>0</v>
      </c>
      <c r="H278" s="70">
        <f t="shared" si="4"/>
        <v>0</v>
      </c>
    </row>
    <row r="279" spans="2:8" ht="15.75" x14ac:dyDescent="0.25">
      <c r="B279" s="89">
        <f>'FATURAMENTO MENSAL'!B280</f>
        <v>0</v>
      </c>
      <c r="D279" s="123">
        <f>'FATURAMENTO MENSAL'!C280</f>
        <v>0</v>
      </c>
      <c r="F279" s="73">
        <f>PRECIFICAÇÃO!F270</f>
        <v>0</v>
      </c>
      <c r="H279" s="70">
        <f t="shared" si="4"/>
        <v>0</v>
      </c>
    </row>
    <row r="280" spans="2:8" ht="15.75" x14ac:dyDescent="0.25">
      <c r="B280" s="89">
        <f>'FATURAMENTO MENSAL'!B281</f>
        <v>0</v>
      </c>
      <c r="D280" s="123">
        <f>'FATURAMENTO MENSAL'!C281</f>
        <v>0</v>
      </c>
      <c r="F280" s="73">
        <f>PRECIFICAÇÃO!F271</f>
        <v>0</v>
      </c>
      <c r="H280" s="70">
        <f t="shared" si="4"/>
        <v>0</v>
      </c>
    </row>
    <row r="281" spans="2:8" ht="15.75" x14ac:dyDescent="0.25">
      <c r="B281" s="89">
        <f>'FATURAMENTO MENSAL'!B282</f>
        <v>0</v>
      </c>
      <c r="D281" s="123">
        <f>'FATURAMENTO MENSAL'!C282</f>
        <v>0</v>
      </c>
      <c r="F281" s="73">
        <f>PRECIFICAÇÃO!F272</f>
        <v>0</v>
      </c>
      <c r="H281" s="70">
        <f t="shared" si="4"/>
        <v>0</v>
      </c>
    </row>
    <row r="282" spans="2:8" ht="15.75" x14ac:dyDescent="0.25">
      <c r="B282" s="89">
        <f>'FATURAMENTO MENSAL'!B283</f>
        <v>0</v>
      </c>
      <c r="D282" s="123">
        <f>'FATURAMENTO MENSAL'!C283</f>
        <v>0</v>
      </c>
      <c r="F282" s="73">
        <f>PRECIFICAÇÃO!F273</f>
        <v>0</v>
      </c>
      <c r="H282" s="70">
        <f t="shared" si="4"/>
        <v>0</v>
      </c>
    </row>
    <row r="283" spans="2:8" ht="15.75" x14ac:dyDescent="0.25">
      <c r="B283" s="89">
        <f>'FATURAMENTO MENSAL'!B284</f>
        <v>0</v>
      </c>
      <c r="D283" s="123">
        <f>'FATURAMENTO MENSAL'!C284</f>
        <v>0</v>
      </c>
      <c r="F283" s="73">
        <f>PRECIFICAÇÃO!F274</f>
        <v>0</v>
      </c>
      <c r="H283" s="70">
        <f t="shared" si="4"/>
        <v>0</v>
      </c>
    </row>
    <row r="284" spans="2:8" ht="15.75" x14ac:dyDescent="0.25">
      <c r="B284" s="89">
        <f>'FATURAMENTO MENSAL'!B285</f>
        <v>0</v>
      </c>
      <c r="D284" s="123">
        <f>'FATURAMENTO MENSAL'!C285</f>
        <v>0</v>
      </c>
      <c r="F284" s="73">
        <f>PRECIFICAÇÃO!F275</f>
        <v>0</v>
      </c>
      <c r="H284" s="70">
        <f t="shared" si="4"/>
        <v>0</v>
      </c>
    </row>
    <row r="285" spans="2:8" ht="15.75" x14ac:dyDescent="0.25">
      <c r="B285" s="89">
        <f>'FATURAMENTO MENSAL'!B286</f>
        <v>0</v>
      </c>
      <c r="D285" s="123">
        <f>'FATURAMENTO MENSAL'!C286</f>
        <v>0</v>
      </c>
      <c r="F285" s="73">
        <f>PRECIFICAÇÃO!F276</f>
        <v>0</v>
      </c>
      <c r="H285" s="70">
        <f t="shared" si="4"/>
        <v>0</v>
      </c>
    </row>
    <row r="286" spans="2:8" ht="15.75" x14ac:dyDescent="0.25">
      <c r="B286" s="89">
        <f>'FATURAMENTO MENSAL'!B287</f>
        <v>0</v>
      </c>
      <c r="D286" s="123">
        <f>'FATURAMENTO MENSAL'!C287</f>
        <v>0</v>
      </c>
      <c r="F286" s="73">
        <f>PRECIFICAÇÃO!F277</f>
        <v>0</v>
      </c>
      <c r="H286" s="70">
        <f t="shared" si="4"/>
        <v>0</v>
      </c>
    </row>
    <row r="287" spans="2:8" ht="15.75" x14ac:dyDescent="0.25">
      <c r="B287" s="89">
        <f>'FATURAMENTO MENSAL'!B288</f>
        <v>0</v>
      </c>
      <c r="D287" s="123">
        <f>'FATURAMENTO MENSAL'!C288</f>
        <v>0</v>
      </c>
      <c r="F287" s="73">
        <f>PRECIFICAÇÃO!F278</f>
        <v>0</v>
      </c>
      <c r="H287" s="70">
        <f t="shared" si="4"/>
        <v>0</v>
      </c>
    </row>
    <row r="288" spans="2:8" ht="15.75" x14ac:dyDescent="0.25">
      <c r="B288" s="89">
        <f>'FATURAMENTO MENSAL'!B289</f>
        <v>0</v>
      </c>
      <c r="D288" s="123">
        <f>'FATURAMENTO MENSAL'!C289</f>
        <v>0</v>
      </c>
      <c r="F288" s="73">
        <f>PRECIFICAÇÃO!F279</f>
        <v>0</v>
      </c>
      <c r="H288" s="70">
        <f t="shared" si="4"/>
        <v>0</v>
      </c>
    </row>
    <row r="289" spans="2:8" ht="15.75" x14ac:dyDescent="0.25">
      <c r="B289" s="89">
        <f>'FATURAMENTO MENSAL'!B290</f>
        <v>0</v>
      </c>
      <c r="D289" s="123">
        <f>'FATURAMENTO MENSAL'!C290</f>
        <v>0</v>
      </c>
      <c r="F289" s="73">
        <f>PRECIFICAÇÃO!F280</f>
        <v>0</v>
      </c>
      <c r="H289" s="70">
        <f t="shared" si="4"/>
        <v>0</v>
      </c>
    </row>
    <row r="290" spans="2:8" ht="15.75" x14ac:dyDescent="0.25">
      <c r="B290" s="89">
        <f>'FATURAMENTO MENSAL'!B291</f>
        <v>0</v>
      </c>
      <c r="D290" s="123">
        <f>'FATURAMENTO MENSAL'!C291</f>
        <v>0</v>
      </c>
      <c r="F290" s="73">
        <f>PRECIFICAÇÃO!F281</f>
        <v>0</v>
      </c>
      <c r="H290" s="70">
        <f t="shared" si="4"/>
        <v>0</v>
      </c>
    </row>
    <row r="291" spans="2:8" ht="15.75" x14ac:dyDescent="0.25">
      <c r="B291" s="89">
        <f>'FATURAMENTO MENSAL'!B292</f>
        <v>0</v>
      </c>
      <c r="D291" s="123">
        <f>'FATURAMENTO MENSAL'!C292</f>
        <v>0</v>
      </c>
      <c r="F291" s="73">
        <f>PRECIFICAÇÃO!F282</f>
        <v>0</v>
      </c>
      <c r="H291" s="70">
        <f t="shared" si="4"/>
        <v>0</v>
      </c>
    </row>
    <row r="292" spans="2:8" ht="15.75" x14ac:dyDescent="0.25">
      <c r="B292" s="89">
        <f>'FATURAMENTO MENSAL'!B293</f>
        <v>0</v>
      </c>
      <c r="D292" s="123">
        <f>'FATURAMENTO MENSAL'!C293</f>
        <v>0</v>
      </c>
      <c r="F292" s="73">
        <f>PRECIFICAÇÃO!F283</f>
        <v>0</v>
      </c>
      <c r="H292" s="70">
        <f t="shared" si="4"/>
        <v>0</v>
      </c>
    </row>
    <row r="293" spans="2:8" ht="15.75" x14ac:dyDescent="0.25">
      <c r="B293" s="89">
        <f>'FATURAMENTO MENSAL'!B294</f>
        <v>0</v>
      </c>
      <c r="D293" s="123">
        <f>'FATURAMENTO MENSAL'!C294</f>
        <v>0</v>
      </c>
      <c r="F293" s="73">
        <f>PRECIFICAÇÃO!F284</f>
        <v>0</v>
      </c>
      <c r="H293" s="70">
        <f t="shared" si="4"/>
        <v>0</v>
      </c>
    </row>
    <row r="294" spans="2:8" ht="15.75" x14ac:dyDescent="0.25">
      <c r="B294" s="89">
        <f>'FATURAMENTO MENSAL'!B295</f>
        <v>0</v>
      </c>
      <c r="D294" s="123">
        <f>'FATURAMENTO MENSAL'!C295</f>
        <v>0</v>
      </c>
      <c r="F294" s="73">
        <f>PRECIFICAÇÃO!F285</f>
        <v>0</v>
      </c>
      <c r="H294" s="70">
        <f t="shared" si="4"/>
        <v>0</v>
      </c>
    </row>
    <row r="295" spans="2:8" ht="15.75" x14ac:dyDescent="0.25">
      <c r="B295" s="89">
        <f>'FATURAMENTO MENSAL'!B296</f>
        <v>0</v>
      </c>
      <c r="D295" s="123">
        <f>'FATURAMENTO MENSAL'!C296</f>
        <v>0</v>
      </c>
      <c r="F295" s="73">
        <f>PRECIFICAÇÃO!F286</f>
        <v>0</v>
      </c>
      <c r="H295" s="70">
        <f t="shared" si="4"/>
        <v>0</v>
      </c>
    </row>
    <row r="296" spans="2:8" ht="15.75" x14ac:dyDescent="0.25">
      <c r="B296" s="89">
        <f>'FATURAMENTO MENSAL'!B297</f>
        <v>0</v>
      </c>
      <c r="D296" s="123">
        <f>'FATURAMENTO MENSAL'!C297</f>
        <v>0</v>
      </c>
      <c r="F296" s="73">
        <f>PRECIFICAÇÃO!F287</f>
        <v>0</v>
      </c>
      <c r="H296" s="70">
        <f t="shared" si="4"/>
        <v>0</v>
      </c>
    </row>
    <row r="297" spans="2:8" ht="15.75" x14ac:dyDescent="0.25">
      <c r="B297" s="89">
        <f>'FATURAMENTO MENSAL'!B298</f>
        <v>0</v>
      </c>
      <c r="D297" s="123">
        <f>'FATURAMENTO MENSAL'!C298</f>
        <v>0</v>
      </c>
      <c r="F297" s="73">
        <f>PRECIFICAÇÃO!F288</f>
        <v>0</v>
      </c>
      <c r="H297" s="70">
        <f t="shared" si="4"/>
        <v>0</v>
      </c>
    </row>
    <row r="298" spans="2:8" ht="15.75" x14ac:dyDescent="0.25">
      <c r="B298" s="89">
        <f>'FATURAMENTO MENSAL'!B299</f>
        <v>0</v>
      </c>
      <c r="D298" s="123">
        <f>'FATURAMENTO MENSAL'!C299</f>
        <v>0</v>
      </c>
      <c r="F298" s="73">
        <f>PRECIFICAÇÃO!F289</f>
        <v>0</v>
      </c>
      <c r="H298" s="70">
        <f t="shared" si="4"/>
        <v>0</v>
      </c>
    </row>
    <row r="299" spans="2:8" ht="15.75" x14ac:dyDescent="0.25">
      <c r="B299" s="89">
        <f>'FATURAMENTO MENSAL'!B300</f>
        <v>0</v>
      </c>
      <c r="D299" s="123">
        <f>'FATURAMENTO MENSAL'!C300</f>
        <v>0</v>
      </c>
      <c r="F299" s="73">
        <f>PRECIFICAÇÃO!F290</f>
        <v>0</v>
      </c>
      <c r="H299" s="70">
        <f t="shared" si="4"/>
        <v>0</v>
      </c>
    </row>
    <row r="300" spans="2:8" ht="15.75" x14ac:dyDescent="0.25">
      <c r="B300" s="89">
        <f>'FATURAMENTO MENSAL'!B301</f>
        <v>0</v>
      </c>
      <c r="D300" s="123">
        <f>'FATURAMENTO MENSAL'!C301</f>
        <v>0</v>
      </c>
      <c r="F300" s="73">
        <f>PRECIFICAÇÃO!F291</f>
        <v>0</v>
      </c>
      <c r="H300" s="70">
        <f t="shared" si="4"/>
        <v>0</v>
      </c>
    </row>
    <row r="301" spans="2:8" ht="15.75" x14ac:dyDescent="0.25">
      <c r="B301" s="89">
        <f>'FATURAMENTO MENSAL'!B302</f>
        <v>0</v>
      </c>
      <c r="D301" s="123">
        <f>'FATURAMENTO MENSAL'!C302</f>
        <v>0</v>
      </c>
      <c r="F301" s="73">
        <f>PRECIFICAÇÃO!F292</f>
        <v>0</v>
      </c>
      <c r="H301" s="70">
        <f t="shared" si="4"/>
        <v>0</v>
      </c>
    </row>
    <row r="302" spans="2:8" ht="15.75" x14ac:dyDescent="0.25">
      <c r="B302" s="89">
        <f>'FATURAMENTO MENSAL'!B303</f>
        <v>0</v>
      </c>
      <c r="D302" s="123">
        <f>'FATURAMENTO MENSAL'!C303</f>
        <v>0</v>
      </c>
      <c r="F302" s="73">
        <f>PRECIFICAÇÃO!F293</f>
        <v>0</v>
      </c>
      <c r="H302" s="70">
        <f t="shared" si="4"/>
        <v>0</v>
      </c>
    </row>
    <row r="303" spans="2:8" ht="15.75" x14ac:dyDescent="0.25">
      <c r="B303" s="89">
        <f>'FATURAMENTO MENSAL'!B304</f>
        <v>0</v>
      </c>
      <c r="D303" s="123">
        <f>'FATURAMENTO MENSAL'!C304</f>
        <v>0</v>
      </c>
      <c r="F303" s="73">
        <f>PRECIFICAÇÃO!F294</f>
        <v>0</v>
      </c>
      <c r="H303" s="70">
        <f t="shared" si="4"/>
        <v>0</v>
      </c>
    </row>
    <row r="304" spans="2:8" ht="15.75" x14ac:dyDescent="0.25">
      <c r="B304" s="89">
        <f>'FATURAMENTO MENSAL'!B305</f>
        <v>0</v>
      </c>
      <c r="D304" s="123">
        <f>'FATURAMENTO MENSAL'!C305</f>
        <v>0</v>
      </c>
      <c r="F304" s="73">
        <f>PRECIFICAÇÃO!F295</f>
        <v>0</v>
      </c>
      <c r="H304" s="70">
        <f t="shared" si="4"/>
        <v>0</v>
      </c>
    </row>
    <row r="305" spans="2:8" ht="15.75" x14ac:dyDescent="0.25">
      <c r="B305" s="89">
        <f>'FATURAMENTO MENSAL'!B306</f>
        <v>0</v>
      </c>
      <c r="D305" s="123">
        <f>'FATURAMENTO MENSAL'!C306</f>
        <v>0</v>
      </c>
      <c r="F305" s="73">
        <f>PRECIFICAÇÃO!F296</f>
        <v>0</v>
      </c>
      <c r="H305" s="70">
        <f t="shared" si="4"/>
        <v>0</v>
      </c>
    </row>
    <row r="306" spans="2:8" ht="15.75" x14ac:dyDescent="0.25">
      <c r="B306" s="89">
        <f>'FATURAMENTO MENSAL'!B307</f>
        <v>0</v>
      </c>
      <c r="D306" s="123">
        <f>'FATURAMENTO MENSAL'!C307</f>
        <v>0</v>
      </c>
      <c r="F306" s="73">
        <f>PRECIFICAÇÃO!F297</f>
        <v>0</v>
      </c>
      <c r="H306" s="70">
        <f t="shared" si="4"/>
        <v>0</v>
      </c>
    </row>
    <row r="307" spans="2:8" ht="15.75" x14ac:dyDescent="0.25">
      <c r="B307" s="89">
        <f>'FATURAMENTO MENSAL'!B308</f>
        <v>0</v>
      </c>
      <c r="D307" s="123">
        <f>'FATURAMENTO MENSAL'!C308</f>
        <v>0</v>
      </c>
      <c r="F307" s="73">
        <f>PRECIFICAÇÃO!F298</f>
        <v>0</v>
      </c>
      <c r="H307" s="70">
        <f t="shared" si="4"/>
        <v>0</v>
      </c>
    </row>
    <row r="308" spans="2:8" ht="15.75" x14ac:dyDescent="0.25">
      <c r="B308" s="89">
        <f>'FATURAMENTO MENSAL'!B309</f>
        <v>0</v>
      </c>
      <c r="D308" s="123">
        <f>'FATURAMENTO MENSAL'!C309</f>
        <v>0</v>
      </c>
      <c r="F308" s="73">
        <f>PRECIFICAÇÃO!F299</f>
        <v>0</v>
      </c>
      <c r="H308" s="70">
        <f t="shared" si="4"/>
        <v>0</v>
      </c>
    </row>
    <row r="309" spans="2:8" ht="15.75" x14ac:dyDescent="0.25">
      <c r="B309" s="89">
        <f>'FATURAMENTO MENSAL'!B310</f>
        <v>0</v>
      </c>
      <c r="D309" s="123">
        <f>'FATURAMENTO MENSAL'!C310</f>
        <v>0</v>
      </c>
      <c r="F309" s="73">
        <f>PRECIFICAÇÃO!F300</f>
        <v>0</v>
      </c>
      <c r="H309" s="70">
        <f t="shared" si="4"/>
        <v>0</v>
      </c>
    </row>
    <row r="310" spans="2:8" ht="15.75" x14ac:dyDescent="0.25">
      <c r="B310" s="89">
        <f>'FATURAMENTO MENSAL'!B311</f>
        <v>0</v>
      </c>
      <c r="D310" s="123">
        <f>'FATURAMENTO MENSAL'!C311</f>
        <v>0</v>
      </c>
      <c r="F310" s="73">
        <f>PRECIFICAÇÃO!F301</f>
        <v>0</v>
      </c>
      <c r="H310" s="70">
        <f t="shared" si="4"/>
        <v>0</v>
      </c>
    </row>
    <row r="311" spans="2:8" ht="15.75" x14ac:dyDescent="0.25">
      <c r="B311" s="89">
        <f>'FATURAMENTO MENSAL'!B312</f>
        <v>0</v>
      </c>
      <c r="D311" s="123">
        <f>'FATURAMENTO MENSAL'!C312</f>
        <v>0</v>
      </c>
      <c r="F311" s="73">
        <f>PRECIFICAÇÃO!F302</f>
        <v>0</v>
      </c>
      <c r="H311" s="70">
        <f t="shared" si="4"/>
        <v>0</v>
      </c>
    </row>
    <row r="312" spans="2:8" ht="15.75" x14ac:dyDescent="0.25">
      <c r="B312" s="89">
        <f>'FATURAMENTO MENSAL'!B313</f>
        <v>0</v>
      </c>
      <c r="D312" s="123">
        <f>'FATURAMENTO MENSAL'!C313</f>
        <v>0</v>
      </c>
      <c r="F312" s="73">
        <f>PRECIFICAÇÃO!F303</f>
        <v>0</v>
      </c>
      <c r="H312" s="70">
        <f t="shared" si="4"/>
        <v>0</v>
      </c>
    </row>
    <row r="313" spans="2:8" ht="15.75" x14ac:dyDescent="0.25">
      <c r="B313" s="89">
        <f>'FATURAMENTO MENSAL'!B314</f>
        <v>0</v>
      </c>
      <c r="D313" s="123">
        <f>'FATURAMENTO MENSAL'!C314</f>
        <v>0</v>
      </c>
      <c r="F313" s="73">
        <f>PRECIFICAÇÃO!F304</f>
        <v>0</v>
      </c>
      <c r="H313" s="70">
        <f t="shared" si="4"/>
        <v>0</v>
      </c>
    </row>
    <row r="314" spans="2:8" ht="15.75" x14ac:dyDescent="0.25">
      <c r="B314" s="89">
        <f>'FATURAMENTO MENSAL'!B315</f>
        <v>0</v>
      </c>
      <c r="D314" s="123">
        <f>'FATURAMENTO MENSAL'!C315</f>
        <v>0</v>
      </c>
      <c r="F314" s="73">
        <f>PRECIFICAÇÃO!F305</f>
        <v>0</v>
      </c>
      <c r="H314" s="70">
        <f t="shared" ref="H314:H351" si="5">IF(F314="","",D314*F314)</f>
        <v>0</v>
      </c>
    </row>
    <row r="315" spans="2:8" ht="15.75" x14ac:dyDescent="0.25">
      <c r="B315" s="89">
        <f>'FATURAMENTO MENSAL'!B316</f>
        <v>0</v>
      </c>
      <c r="D315" s="123">
        <f>'FATURAMENTO MENSAL'!C316</f>
        <v>0</v>
      </c>
      <c r="F315" s="73">
        <f>PRECIFICAÇÃO!F306</f>
        <v>0</v>
      </c>
      <c r="H315" s="70">
        <f t="shared" si="5"/>
        <v>0</v>
      </c>
    </row>
    <row r="316" spans="2:8" ht="15.75" x14ac:dyDescent="0.25">
      <c r="B316" s="89">
        <f>'FATURAMENTO MENSAL'!B317</f>
        <v>0</v>
      </c>
      <c r="D316" s="123">
        <f>'FATURAMENTO MENSAL'!C317</f>
        <v>0</v>
      </c>
      <c r="F316" s="73">
        <f>PRECIFICAÇÃO!F307</f>
        <v>0</v>
      </c>
      <c r="H316" s="70">
        <f t="shared" si="5"/>
        <v>0</v>
      </c>
    </row>
    <row r="317" spans="2:8" ht="15.75" x14ac:dyDescent="0.25">
      <c r="B317" s="89">
        <f>'FATURAMENTO MENSAL'!B318</f>
        <v>0</v>
      </c>
      <c r="D317" s="123">
        <f>'FATURAMENTO MENSAL'!C318</f>
        <v>0</v>
      </c>
      <c r="F317" s="73">
        <f>PRECIFICAÇÃO!F308</f>
        <v>0</v>
      </c>
      <c r="H317" s="70">
        <f t="shared" si="5"/>
        <v>0</v>
      </c>
    </row>
    <row r="318" spans="2:8" ht="15.75" x14ac:dyDescent="0.25">
      <c r="B318" s="89">
        <f>'FATURAMENTO MENSAL'!B319</f>
        <v>0</v>
      </c>
      <c r="D318" s="123">
        <f>'FATURAMENTO MENSAL'!C319</f>
        <v>0</v>
      </c>
      <c r="F318" s="73">
        <f>PRECIFICAÇÃO!F309</f>
        <v>0</v>
      </c>
      <c r="H318" s="70">
        <f t="shared" si="5"/>
        <v>0</v>
      </c>
    </row>
    <row r="319" spans="2:8" ht="15.75" x14ac:dyDescent="0.25">
      <c r="B319" s="89">
        <f>'FATURAMENTO MENSAL'!B320</f>
        <v>0</v>
      </c>
      <c r="D319" s="123">
        <f>'FATURAMENTO MENSAL'!C320</f>
        <v>0</v>
      </c>
      <c r="F319" s="73">
        <f>PRECIFICAÇÃO!F310</f>
        <v>0</v>
      </c>
      <c r="H319" s="70">
        <f t="shared" si="5"/>
        <v>0</v>
      </c>
    </row>
    <row r="320" spans="2:8" ht="15.75" x14ac:dyDescent="0.25">
      <c r="B320" s="89">
        <f>'FATURAMENTO MENSAL'!B321</f>
        <v>0</v>
      </c>
      <c r="D320" s="123">
        <f>'FATURAMENTO MENSAL'!C321</f>
        <v>0</v>
      </c>
      <c r="F320" s="73">
        <f>PRECIFICAÇÃO!F311</f>
        <v>0</v>
      </c>
      <c r="H320" s="70">
        <f t="shared" si="5"/>
        <v>0</v>
      </c>
    </row>
    <row r="321" spans="2:8" ht="15.75" x14ac:dyDescent="0.25">
      <c r="B321" s="89">
        <f>'FATURAMENTO MENSAL'!B322</f>
        <v>0</v>
      </c>
      <c r="D321" s="123">
        <f>'FATURAMENTO MENSAL'!C322</f>
        <v>0</v>
      </c>
      <c r="F321" s="73">
        <f>PRECIFICAÇÃO!F312</f>
        <v>0</v>
      </c>
      <c r="H321" s="70">
        <f t="shared" si="5"/>
        <v>0</v>
      </c>
    </row>
    <row r="322" spans="2:8" ht="15.75" x14ac:dyDescent="0.25">
      <c r="B322" s="89">
        <f>'FATURAMENTO MENSAL'!B323</f>
        <v>0</v>
      </c>
      <c r="D322" s="123">
        <f>'FATURAMENTO MENSAL'!C323</f>
        <v>0</v>
      </c>
      <c r="F322" s="73">
        <f>PRECIFICAÇÃO!F313</f>
        <v>0</v>
      </c>
      <c r="H322" s="70">
        <f t="shared" si="5"/>
        <v>0</v>
      </c>
    </row>
    <row r="323" spans="2:8" ht="15.75" x14ac:dyDescent="0.25">
      <c r="B323" s="89">
        <f>'FATURAMENTO MENSAL'!B324</f>
        <v>0</v>
      </c>
      <c r="D323" s="123">
        <f>'FATURAMENTO MENSAL'!C324</f>
        <v>0</v>
      </c>
      <c r="F323" s="73">
        <f>PRECIFICAÇÃO!F314</f>
        <v>0</v>
      </c>
      <c r="H323" s="70">
        <f t="shared" si="5"/>
        <v>0</v>
      </c>
    </row>
    <row r="324" spans="2:8" ht="15.75" x14ac:dyDescent="0.25">
      <c r="B324" s="89">
        <f>'FATURAMENTO MENSAL'!B325</f>
        <v>0</v>
      </c>
      <c r="D324" s="123">
        <f>'FATURAMENTO MENSAL'!C325</f>
        <v>0</v>
      </c>
      <c r="F324" s="73">
        <f>PRECIFICAÇÃO!F315</f>
        <v>0</v>
      </c>
      <c r="H324" s="70">
        <f t="shared" si="5"/>
        <v>0</v>
      </c>
    </row>
    <row r="325" spans="2:8" ht="15.75" x14ac:dyDescent="0.25">
      <c r="B325" s="89">
        <f>'FATURAMENTO MENSAL'!B326</f>
        <v>0</v>
      </c>
      <c r="D325" s="123">
        <f>'FATURAMENTO MENSAL'!C326</f>
        <v>0</v>
      </c>
      <c r="F325" s="73">
        <f>PRECIFICAÇÃO!F316</f>
        <v>0</v>
      </c>
      <c r="H325" s="70">
        <f t="shared" si="5"/>
        <v>0</v>
      </c>
    </row>
    <row r="326" spans="2:8" ht="15.75" x14ac:dyDescent="0.25">
      <c r="B326" s="89">
        <f>'FATURAMENTO MENSAL'!B327</f>
        <v>0</v>
      </c>
      <c r="D326" s="123">
        <f>'FATURAMENTO MENSAL'!C327</f>
        <v>0</v>
      </c>
      <c r="F326" s="73">
        <f>PRECIFICAÇÃO!F317</f>
        <v>0</v>
      </c>
      <c r="H326" s="70">
        <f t="shared" si="5"/>
        <v>0</v>
      </c>
    </row>
    <row r="327" spans="2:8" ht="15.75" x14ac:dyDescent="0.25">
      <c r="B327" s="89">
        <f>'FATURAMENTO MENSAL'!B328</f>
        <v>0</v>
      </c>
      <c r="D327" s="123">
        <f>'FATURAMENTO MENSAL'!C328</f>
        <v>0</v>
      </c>
      <c r="F327" s="73">
        <f>PRECIFICAÇÃO!F318</f>
        <v>0</v>
      </c>
      <c r="H327" s="70">
        <f t="shared" si="5"/>
        <v>0</v>
      </c>
    </row>
    <row r="328" spans="2:8" ht="15.75" x14ac:dyDescent="0.25">
      <c r="B328" s="89">
        <f>'FATURAMENTO MENSAL'!B329</f>
        <v>0</v>
      </c>
      <c r="D328" s="123">
        <f>'FATURAMENTO MENSAL'!C329</f>
        <v>0</v>
      </c>
      <c r="F328" s="73">
        <f>PRECIFICAÇÃO!F319</f>
        <v>0</v>
      </c>
      <c r="H328" s="70">
        <f t="shared" si="5"/>
        <v>0</v>
      </c>
    </row>
    <row r="329" spans="2:8" ht="15.75" x14ac:dyDescent="0.25">
      <c r="B329" s="89">
        <f>'FATURAMENTO MENSAL'!B330</f>
        <v>0</v>
      </c>
      <c r="D329" s="123">
        <f>'FATURAMENTO MENSAL'!C330</f>
        <v>0</v>
      </c>
      <c r="F329" s="73">
        <f>PRECIFICAÇÃO!F320</f>
        <v>0</v>
      </c>
      <c r="H329" s="70">
        <f t="shared" si="5"/>
        <v>0</v>
      </c>
    </row>
    <row r="330" spans="2:8" ht="15.75" x14ac:dyDescent="0.25">
      <c r="B330" s="89">
        <f>'FATURAMENTO MENSAL'!B331</f>
        <v>0</v>
      </c>
      <c r="D330" s="123">
        <f>'FATURAMENTO MENSAL'!C331</f>
        <v>0</v>
      </c>
      <c r="F330" s="73">
        <f>PRECIFICAÇÃO!F321</f>
        <v>0</v>
      </c>
      <c r="H330" s="70">
        <f t="shared" si="5"/>
        <v>0</v>
      </c>
    </row>
    <row r="331" spans="2:8" ht="15.75" x14ac:dyDescent="0.25">
      <c r="B331" s="89">
        <f>'FATURAMENTO MENSAL'!B332</f>
        <v>0</v>
      </c>
      <c r="D331" s="123">
        <f>'FATURAMENTO MENSAL'!C332</f>
        <v>0</v>
      </c>
      <c r="F331" s="73">
        <f>PRECIFICAÇÃO!F322</f>
        <v>0</v>
      </c>
      <c r="H331" s="70">
        <f t="shared" si="5"/>
        <v>0</v>
      </c>
    </row>
    <row r="332" spans="2:8" ht="15.75" x14ac:dyDescent="0.25">
      <c r="B332" s="89">
        <f>'FATURAMENTO MENSAL'!B333</f>
        <v>0</v>
      </c>
      <c r="D332" s="123">
        <f>'FATURAMENTO MENSAL'!C333</f>
        <v>0</v>
      </c>
      <c r="F332" s="73">
        <f>PRECIFICAÇÃO!F323</f>
        <v>0</v>
      </c>
      <c r="H332" s="70">
        <f t="shared" si="5"/>
        <v>0</v>
      </c>
    </row>
    <row r="333" spans="2:8" ht="15.75" x14ac:dyDescent="0.25">
      <c r="B333" s="89">
        <f>'FATURAMENTO MENSAL'!B334</f>
        <v>0</v>
      </c>
      <c r="D333" s="123">
        <f>'FATURAMENTO MENSAL'!C334</f>
        <v>0</v>
      </c>
      <c r="F333" s="73">
        <f>PRECIFICAÇÃO!F324</f>
        <v>0</v>
      </c>
      <c r="H333" s="70">
        <f t="shared" si="5"/>
        <v>0</v>
      </c>
    </row>
    <row r="334" spans="2:8" ht="15.75" x14ac:dyDescent="0.25">
      <c r="B334" s="89">
        <f>'FATURAMENTO MENSAL'!B335</f>
        <v>0</v>
      </c>
      <c r="D334" s="123">
        <f>'FATURAMENTO MENSAL'!C335</f>
        <v>0</v>
      </c>
      <c r="F334" s="73">
        <f>PRECIFICAÇÃO!F325</f>
        <v>0</v>
      </c>
      <c r="H334" s="70">
        <f t="shared" si="5"/>
        <v>0</v>
      </c>
    </row>
    <row r="335" spans="2:8" ht="15.75" x14ac:dyDescent="0.25">
      <c r="B335" s="89">
        <f>'FATURAMENTO MENSAL'!B336</f>
        <v>0</v>
      </c>
      <c r="D335" s="123">
        <f>'FATURAMENTO MENSAL'!C336</f>
        <v>0</v>
      </c>
      <c r="F335" s="73">
        <f>PRECIFICAÇÃO!F326</f>
        <v>0</v>
      </c>
      <c r="H335" s="70">
        <f t="shared" si="5"/>
        <v>0</v>
      </c>
    </row>
    <row r="336" spans="2:8" ht="15.75" x14ac:dyDescent="0.25">
      <c r="B336" s="89">
        <f>'FATURAMENTO MENSAL'!B337</f>
        <v>0</v>
      </c>
      <c r="D336" s="123">
        <f>'FATURAMENTO MENSAL'!C337</f>
        <v>0</v>
      </c>
      <c r="F336" s="73">
        <f>PRECIFICAÇÃO!F327</f>
        <v>0</v>
      </c>
      <c r="H336" s="70">
        <f t="shared" si="5"/>
        <v>0</v>
      </c>
    </row>
    <row r="337" spans="2:8" ht="15.75" x14ac:dyDescent="0.25">
      <c r="B337" s="89">
        <f>'FATURAMENTO MENSAL'!B338</f>
        <v>0</v>
      </c>
      <c r="D337" s="123">
        <f>'FATURAMENTO MENSAL'!C338</f>
        <v>0</v>
      </c>
      <c r="F337" s="73">
        <f>PRECIFICAÇÃO!F328</f>
        <v>0</v>
      </c>
      <c r="H337" s="70">
        <f t="shared" si="5"/>
        <v>0</v>
      </c>
    </row>
    <row r="338" spans="2:8" ht="15.75" x14ac:dyDescent="0.25">
      <c r="B338" s="89">
        <f>'FATURAMENTO MENSAL'!B339</f>
        <v>0</v>
      </c>
      <c r="D338" s="123">
        <f>'FATURAMENTO MENSAL'!C339</f>
        <v>0</v>
      </c>
      <c r="F338" s="73">
        <f>PRECIFICAÇÃO!F329</f>
        <v>0</v>
      </c>
      <c r="H338" s="70">
        <f t="shared" si="5"/>
        <v>0</v>
      </c>
    </row>
    <row r="339" spans="2:8" ht="15.75" x14ac:dyDescent="0.25">
      <c r="B339" s="89">
        <f>'FATURAMENTO MENSAL'!B340</f>
        <v>0</v>
      </c>
      <c r="D339" s="123">
        <f>'FATURAMENTO MENSAL'!C340</f>
        <v>0</v>
      </c>
      <c r="F339" s="73">
        <f>PRECIFICAÇÃO!F330</f>
        <v>0</v>
      </c>
      <c r="H339" s="70">
        <f t="shared" si="5"/>
        <v>0</v>
      </c>
    </row>
    <row r="340" spans="2:8" ht="15.75" x14ac:dyDescent="0.25">
      <c r="B340" s="89">
        <f>'FATURAMENTO MENSAL'!B341</f>
        <v>0</v>
      </c>
      <c r="D340" s="123">
        <f>'FATURAMENTO MENSAL'!C341</f>
        <v>0</v>
      </c>
      <c r="F340" s="73">
        <f>PRECIFICAÇÃO!F331</f>
        <v>0</v>
      </c>
      <c r="H340" s="70">
        <f t="shared" si="5"/>
        <v>0</v>
      </c>
    </row>
    <row r="341" spans="2:8" ht="15.75" x14ac:dyDescent="0.25">
      <c r="B341" s="89">
        <f>'FATURAMENTO MENSAL'!B342</f>
        <v>0</v>
      </c>
      <c r="D341" s="123">
        <f>'FATURAMENTO MENSAL'!C342</f>
        <v>0</v>
      </c>
      <c r="F341" s="73">
        <f>PRECIFICAÇÃO!F332</f>
        <v>0</v>
      </c>
      <c r="H341" s="70">
        <f t="shared" si="5"/>
        <v>0</v>
      </c>
    </row>
    <row r="342" spans="2:8" ht="15.75" x14ac:dyDescent="0.25">
      <c r="B342" s="89">
        <f>'FATURAMENTO MENSAL'!B343</f>
        <v>0</v>
      </c>
      <c r="D342" s="123">
        <f>'FATURAMENTO MENSAL'!C343</f>
        <v>0</v>
      </c>
      <c r="F342" s="73">
        <f>PRECIFICAÇÃO!F333</f>
        <v>0</v>
      </c>
      <c r="H342" s="70">
        <f t="shared" si="5"/>
        <v>0</v>
      </c>
    </row>
    <row r="343" spans="2:8" ht="15.75" x14ac:dyDescent="0.25">
      <c r="B343" s="89">
        <f>'FATURAMENTO MENSAL'!B344</f>
        <v>0</v>
      </c>
      <c r="D343" s="123">
        <f>'FATURAMENTO MENSAL'!C344</f>
        <v>0</v>
      </c>
      <c r="F343" s="73">
        <f>PRECIFICAÇÃO!F334</f>
        <v>0</v>
      </c>
      <c r="H343" s="70">
        <f t="shared" si="5"/>
        <v>0</v>
      </c>
    </row>
    <row r="344" spans="2:8" ht="15.75" x14ac:dyDescent="0.25">
      <c r="B344" s="89">
        <f>'FATURAMENTO MENSAL'!B345</f>
        <v>0</v>
      </c>
      <c r="D344" s="123">
        <f>'FATURAMENTO MENSAL'!C345</f>
        <v>0</v>
      </c>
      <c r="F344" s="73">
        <f>PRECIFICAÇÃO!F335</f>
        <v>0</v>
      </c>
      <c r="H344" s="70">
        <f t="shared" si="5"/>
        <v>0</v>
      </c>
    </row>
    <row r="345" spans="2:8" ht="15.75" x14ac:dyDescent="0.25">
      <c r="B345" s="89">
        <f>'FATURAMENTO MENSAL'!B346</f>
        <v>0</v>
      </c>
      <c r="D345" s="123">
        <f>'FATURAMENTO MENSAL'!C346</f>
        <v>0</v>
      </c>
      <c r="F345" s="73">
        <f>PRECIFICAÇÃO!F336</f>
        <v>0</v>
      </c>
      <c r="H345" s="70">
        <f t="shared" si="5"/>
        <v>0</v>
      </c>
    </row>
    <row r="346" spans="2:8" ht="15.75" x14ac:dyDescent="0.25">
      <c r="B346" s="89">
        <f>'FATURAMENTO MENSAL'!B347</f>
        <v>0</v>
      </c>
      <c r="D346" s="123">
        <f>'FATURAMENTO MENSAL'!C347</f>
        <v>0</v>
      </c>
      <c r="F346" s="73">
        <f>PRECIFICAÇÃO!F337</f>
        <v>0</v>
      </c>
      <c r="H346" s="70">
        <f t="shared" si="5"/>
        <v>0</v>
      </c>
    </row>
    <row r="347" spans="2:8" ht="15.75" x14ac:dyDescent="0.25">
      <c r="B347" s="89">
        <f>'FATURAMENTO MENSAL'!B348</f>
        <v>0</v>
      </c>
      <c r="D347" s="123">
        <f>'FATURAMENTO MENSAL'!C348</f>
        <v>0</v>
      </c>
      <c r="F347" s="73">
        <f>PRECIFICAÇÃO!F338</f>
        <v>0</v>
      </c>
      <c r="H347" s="70">
        <f t="shared" si="5"/>
        <v>0</v>
      </c>
    </row>
    <row r="348" spans="2:8" ht="15.75" x14ac:dyDescent="0.25">
      <c r="B348" s="89">
        <f>'FATURAMENTO MENSAL'!B349</f>
        <v>0</v>
      </c>
      <c r="D348" s="123">
        <f>'FATURAMENTO MENSAL'!C349</f>
        <v>0</v>
      </c>
      <c r="F348" s="73">
        <f>PRECIFICAÇÃO!F339</f>
        <v>0</v>
      </c>
      <c r="H348" s="70">
        <f t="shared" si="5"/>
        <v>0</v>
      </c>
    </row>
    <row r="349" spans="2:8" ht="15.75" x14ac:dyDescent="0.25">
      <c r="B349" s="89">
        <f>'FATURAMENTO MENSAL'!B350</f>
        <v>0</v>
      </c>
      <c r="D349" s="123">
        <f>'FATURAMENTO MENSAL'!C350</f>
        <v>0</v>
      </c>
      <c r="F349" s="73">
        <f>PRECIFICAÇÃO!F340</f>
        <v>0</v>
      </c>
      <c r="H349" s="70">
        <f t="shared" si="5"/>
        <v>0</v>
      </c>
    </row>
    <row r="350" spans="2:8" ht="15.75" x14ac:dyDescent="0.25">
      <c r="B350" s="89">
        <f>'FATURAMENTO MENSAL'!B351</f>
        <v>0</v>
      </c>
      <c r="D350" s="123">
        <f>'FATURAMENTO MENSAL'!C351</f>
        <v>0</v>
      </c>
      <c r="F350" s="73">
        <f>PRECIFICAÇÃO!F341</f>
        <v>0</v>
      </c>
      <c r="H350" s="70">
        <f t="shared" si="5"/>
        <v>0</v>
      </c>
    </row>
    <row r="351" spans="2:8" ht="15.75" x14ac:dyDescent="0.25">
      <c r="B351" s="89"/>
      <c r="D351" s="123">
        <f>'FATURAMENTO MENSAL'!C352</f>
        <v>0</v>
      </c>
      <c r="F351" s="73"/>
      <c r="H351" s="70" t="str">
        <f t="shared" si="5"/>
        <v/>
      </c>
    </row>
  </sheetData>
  <mergeCells count="5">
    <mergeCell ref="B1:H3"/>
    <mergeCell ref="B4:H4"/>
    <mergeCell ref="B7:H7"/>
    <mergeCell ref="B5:D5"/>
    <mergeCell ref="B84:H84"/>
  </mergeCells>
  <pageMargins left="0.511811024" right="0.511811024" top="0.78740157499999996" bottom="0.78740157499999996" header="0.31496062000000002" footer="0.3149606200000000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ilha9">
    <tabColor theme="3"/>
  </sheetPr>
  <dimension ref="A2:F44"/>
  <sheetViews>
    <sheetView showGridLines="0" topLeftCell="A7" zoomScaleNormal="100" zoomScalePageLayoutView="115" workbookViewId="0">
      <selection activeCell="B12" sqref="B12"/>
    </sheetView>
  </sheetViews>
  <sheetFormatPr defaultColWidth="8.85546875" defaultRowHeight="15" x14ac:dyDescent="0.25"/>
  <cols>
    <col min="2" max="2" width="34.5703125" customWidth="1"/>
    <col min="3" max="3" width="10.140625" customWidth="1"/>
    <col min="4" max="4" width="19.42578125" customWidth="1"/>
    <col min="6" max="6" width="29" bestFit="1" customWidth="1"/>
  </cols>
  <sheetData>
    <row r="2" spans="1:6" ht="15" customHeight="1" x14ac:dyDescent="0.25">
      <c r="B2" s="353" t="s">
        <v>99</v>
      </c>
      <c r="C2" s="353"/>
      <c r="D2" s="353"/>
      <c r="E2" s="4"/>
      <c r="F2" s="32"/>
    </row>
    <row r="3" spans="1:6" ht="15" customHeight="1" x14ac:dyDescent="0.25">
      <c r="B3" s="353"/>
      <c r="C3" s="353"/>
      <c r="D3" s="353"/>
      <c r="E3" s="4"/>
      <c r="F3" s="32"/>
    </row>
    <row r="4" spans="1:6" ht="15" customHeight="1" x14ac:dyDescent="0.25">
      <c r="B4" s="353"/>
      <c r="C4" s="353"/>
      <c r="D4" s="353"/>
      <c r="E4" s="4"/>
      <c r="F4" s="32"/>
    </row>
    <row r="5" spans="1:6" ht="15" customHeight="1" x14ac:dyDescent="0.25">
      <c r="B5" s="32"/>
      <c r="C5" s="32"/>
      <c r="D5" s="4"/>
      <c r="E5" s="4"/>
      <c r="F5" s="32"/>
    </row>
    <row r="6" spans="1:6" ht="21" x14ac:dyDescent="0.25">
      <c r="B6" s="354" t="s">
        <v>107</v>
      </c>
      <c r="C6" s="315"/>
      <c r="D6" s="315"/>
      <c r="E6" s="32"/>
      <c r="F6" s="32"/>
    </row>
    <row r="7" spans="1:6" x14ac:dyDescent="0.25">
      <c r="B7" s="32"/>
      <c r="C7" s="32"/>
      <c r="D7" s="32"/>
      <c r="E7" s="32"/>
      <c r="F7" s="32"/>
    </row>
    <row r="8" spans="1:6" ht="18.75" x14ac:dyDescent="0.3">
      <c r="B8" s="220" t="s">
        <v>4</v>
      </c>
      <c r="C8" s="32"/>
      <c r="D8" s="221">
        <f>SUM(D11:D41)</f>
        <v>11735.869166666665</v>
      </c>
      <c r="E8" s="32"/>
      <c r="F8" s="32"/>
    </row>
    <row r="9" spans="1:6" x14ac:dyDescent="0.25">
      <c r="B9" s="32"/>
      <c r="C9" s="32"/>
      <c r="D9" s="32"/>
      <c r="E9" s="32"/>
      <c r="F9" s="32"/>
    </row>
    <row r="10" spans="1:6" ht="33" customHeight="1" x14ac:dyDescent="0.25">
      <c r="B10" s="157" t="s">
        <v>6</v>
      </c>
      <c r="C10" s="33"/>
      <c r="D10" s="157" t="s">
        <v>7</v>
      </c>
      <c r="E10" s="32"/>
      <c r="F10" s="32"/>
    </row>
    <row r="11" spans="1:6" ht="20.100000000000001" customHeight="1" x14ac:dyDescent="0.25">
      <c r="A11" s="1">
        <v>1</v>
      </c>
      <c r="B11" s="74" t="s">
        <v>109</v>
      </c>
      <c r="C11" s="23"/>
      <c r="D11" s="148">
        <f>'MÃO DE OBRA'!S24</f>
        <v>3024.0000000000005</v>
      </c>
      <c r="E11" s="32"/>
      <c r="F11" s="32"/>
    </row>
    <row r="12" spans="1:6" ht="20.100000000000001" customHeight="1" x14ac:dyDescent="0.25">
      <c r="A12" s="1">
        <v>2</v>
      </c>
      <c r="B12" s="74" t="s">
        <v>145</v>
      </c>
      <c r="C12" s="23"/>
      <c r="D12" s="148">
        <f>'MÃO DE OBRA'!S22</f>
        <v>721.56</v>
      </c>
      <c r="E12" s="32"/>
      <c r="F12" s="32"/>
    </row>
    <row r="13" spans="1:6" ht="20.100000000000001" customHeight="1" x14ac:dyDescent="0.25">
      <c r="A13" s="1">
        <v>3</v>
      </c>
      <c r="B13" s="74" t="s">
        <v>152</v>
      </c>
      <c r="C13" s="23"/>
      <c r="D13" s="124">
        <v>0</v>
      </c>
      <c r="E13" s="32"/>
      <c r="F13" s="32"/>
    </row>
    <row r="14" spans="1:6" ht="20.100000000000001" customHeight="1" x14ac:dyDescent="0.25">
      <c r="A14" s="1">
        <v>4</v>
      </c>
      <c r="B14" s="74" t="s">
        <v>119</v>
      </c>
      <c r="C14" s="23"/>
      <c r="D14" s="147">
        <f>EQUIPAMENTOS!H8</f>
        <v>2956.0591666666655</v>
      </c>
      <c r="E14" s="32"/>
      <c r="F14" s="32"/>
    </row>
    <row r="15" spans="1:6" ht="20.100000000000001" customHeight="1" x14ac:dyDescent="0.25">
      <c r="A15" s="1">
        <v>5</v>
      </c>
      <c r="B15" s="74" t="s">
        <v>153</v>
      </c>
      <c r="C15" s="23"/>
      <c r="D15" s="134">
        <v>3000</v>
      </c>
      <c r="E15" s="32"/>
      <c r="F15" s="32"/>
    </row>
    <row r="16" spans="1:6" ht="20.100000000000001" customHeight="1" x14ac:dyDescent="0.25">
      <c r="A16" s="1">
        <v>6</v>
      </c>
      <c r="B16" s="74" t="s">
        <v>166</v>
      </c>
      <c r="C16" s="23"/>
      <c r="D16" s="134">
        <v>80</v>
      </c>
      <c r="E16" s="32"/>
      <c r="F16" s="32"/>
    </row>
    <row r="17" spans="1:6" ht="20.100000000000001" customHeight="1" x14ac:dyDescent="0.25">
      <c r="A17" s="1">
        <v>7</v>
      </c>
      <c r="B17" s="74" t="s">
        <v>190</v>
      </c>
      <c r="C17" s="23"/>
      <c r="D17" s="134">
        <f>2000/12</f>
        <v>166.66666666666666</v>
      </c>
      <c r="E17" s="32"/>
      <c r="F17" s="32"/>
    </row>
    <row r="18" spans="1:6" ht="20.100000000000001" customHeight="1" x14ac:dyDescent="0.25">
      <c r="A18" s="1">
        <v>8</v>
      </c>
      <c r="B18" s="74" t="s">
        <v>154</v>
      </c>
      <c r="C18" s="23"/>
      <c r="D18" s="134">
        <v>300</v>
      </c>
      <c r="E18" s="32"/>
      <c r="F18" s="32"/>
    </row>
    <row r="19" spans="1:6" ht="20.100000000000001" customHeight="1" x14ac:dyDescent="0.25">
      <c r="A19" s="1">
        <v>9</v>
      </c>
      <c r="B19" s="74" t="s">
        <v>155</v>
      </c>
      <c r="C19" s="23"/>
      <c r="D19" s="134">
        <v>190</v>
      </c>
      <c r="E19" s="32"/>
      <c r="F19" s="32"/>
    </row>
    <row r="20" spans="1:6" ht="20.100000000000001" customHeight="1" x14ac:dyDescent="0.25">
      <c r="A20" s="1">
        <v>10</v>
      </c>
      <c r="B20" s="74" t="s">
        <v>156</v>
      </c>
      <c r="C20" s="23"/>
      <c r="D20" s="134">
        <v>153</v>
      </c>
      <c r="E20" s="32"/>
      <c r="F20" s="32"/>
    </row>
    <row r="21" spans="1:6" ht="20.100000000000001" customHeight="1" x14ac:dyDescent="0.25">
      <c r="A21" s="1">
        <v>11</v>
      </c>
      <c r="B21" s="74" t="s">
        <v>191</v>
      </c>
      <c r="C21" s="23"/>
      <c r="D21" s="134">
        <f>475/12</f>
        <v>39.583333333333336</v>
      </c>
      <c r="E21" s="32"/>
      <c r="F21" s="32"/>
    </row>
    <row r="22" spans="1:6" ht="20.100000000000001" customHeight="1" x14ac:dyDescent="0.25">
      <c r="A22" s="1">
        <v>12</v>
      </c>
      <c r="B22" s="74" t="s">
        <v>217</v>
      </c>
      <c r="C22" s="23"/>
      <c r="D22" s="134">
        <v>480</v>
      </c>
      <c r="E22" s="32"/>
      <c r="F22" s="32"/>
    </row>
    <row r="23" spans="1:6" ht="20.100000000000001" customHeight="1" x14ac:dyDescent="0.25">
      <c r="A23" s="1">
        <v>14</v>
      </c>
      <c r="B23" s="74" t="s">
        <v>157</v>
      </c>
      <c r="C23" s="23"/>
      <c r="D23" s="134">
        <v>250</v>
      </c>
      <c r="E23" s="32"/>
      <c r="F23" s="32"/>
    </row>
    <row r="24" spans="1:6" ht="20.100000000000001" customHeight="1" x14ac:dyDescent="0.25">
      <c r="A24" s="1">
        <v>15</v>
      </c>
      <c r="B24" s="74" t="s">
        <v>158</v>
      </c>
      <c r="C24" s="23"/>
      <c r="D24" s="134">
        <v>30</v>
      </c>
      <c r="E24" s="32"/>
      <c r="F24" s="32"/>
    </row>
    <row r="25" spans="1:6" ht="20.100000000000001" customHeight="1" x14ac:dyDescent="0.25">
      <c r="A25" s="1">
        <v>17</v>
      </c>
      <c r="B25" s="74" t="s">
        <v>159</v>
      </c>
      <c r="C25" s="23"/>
      <c r="D25" s="134"/>
      <c r="E25" s="32"/>
      <c r="F25" s="32"/>
    </row>
    <row r="26" spans="1:6" ht="20.100000000000001" customHeight="1" x14ac:dyDescent="0.25">
      <c r="A26" s="1">
        <v>18</v>
      </c>
      <c r="B26" s="74" t="s">
        <v>160</v>
      </c>
      <c r="C26" s="23"/>
      <c r="D26" s="134">
        <v>75</v>
      </c>
      <c r="E26" s="32"/>
      <c r="F26" s="32"/>
    </row>
    <row r="27" spans="1:6" ht="20.100000000000001" customHeight="1" x14ac:dyDescent="0.25">
      <c r="A27" s="1">
        <v>19</v>
      </c>
      <c r="B27" s="74" t="s">
        <v>192</v>
      </c>
      <c r="C27" s="23"/>
      <c r="D27" s="134">
        <v>0</v>
      </c>
      <c r="E27" s="32"/>
      <c r="F27" s="32"/>
    </row>
    <row r="28" spans="1:6" ht="20.100000000000001" customHeight="1" x14ac:dyDescent="0.25">
      <c r="A28" s="1">
        <v>20</v>
      </c>
      <c r="B28" s="74" t="s">
        <v>165</v>
      </c>
      <c r="C28" s="23"/>
      <c r="D28" s="134">
        <v>0</v>
      </c>
      <c r="E28" s="32"/>
      <c r="F28" s="32"/>
    </row>
    <row r="29" spans="1:6" ht="20.100000000000001" customHeight="1" x14ac:dyDescent="0.25">
      <c r="A29" s="1">
        <v>21</v>
      </c>
      <c r="B29" s="74" t="s">
        <v>193</v>
      </c>
      <c r="C29" s="23"/>
      <c r="D29" s="134">
        <v>45</v>
      </c>
      <c r="E29" s="32"/>
      <c r="F29" s="32"/>
    </row>
    <row r="30" spans="1:6" ht="20.100000000000001" customHeight="1" x14ac:dyDescent="0.25">
      <c r="A30" s="1">
        <v>22</v>
      </c>
      <c r="B30" s="74" t="s">
        <v>194</v>
      </c>
      <c r="C30" s="23"/>
      <c r="D30" s="134">
        <v>100</v>
      </c>
      <c r="E30" s="32"/>
      <c r="F30" s="32"/>
    </row>
    <row r="31" spans="1:6" ht="20.100000000000001" customHeight="1" x14ac:dyDescent="0.25">
      <c r="A31" s="1">
        <v>23</v>
      </c>
      <c r="B31" s="74" t="s">
        <v>195</v>
      </c>
      <c r="C31" s="23"/>
      <c r="D31" s="134">
        <v>125</v>
      </c>
      <c r="E31" s="32"/>
      <c r="F31" s="32"/>
    </row>
    <row r="32" spans="1:6" ht="20.100000000000001" customHeight="1" x14ac:dyDescent="0.25">
      <c r="A32" s="1">
        <v>24</v>
      </c>
      <c r="B32" s="74"/>
      <c r="C32" s="23"/>
      <c r="D32" s="99"/>
      <c r="E32" s="32"/>
      <c r="F32" s="32"/>
    </row>
    <row r="33" spans="1:6" ht="20.100000000000001" customHeight="1" x14ac:dyDescent="0.25">
      <c r="A33" s="1">
        <v>25</v>
      </c>
      <c r="B33" s="74"/>
      <c r="C33" s="23"/>
      <c r="D33" s="99"/>
      <c r="E33" s="32"/>
      <c r="F33" s="32"/>
    </row>
    <row r="34" spans="1:6" ht="20.100000000000001" customHeight="1" x14ac:dyDescent="0.25">
      <c r="A34" s="1">
        <v>26</v>
      </c>
      <c r="B34" s="74"/>
      <c r="C34" s="23"/>
      <c r="D34" s="99"/>
      <c r="E34" s="32"/>
      <c r="F34" s="32"/>
    </row>
    <row r="35" spans="1:6" ht="20.100000000000001" customHeight="1" x14ac:dyDescent="0.25">
      <c r="A35" s="1">
        <v>27</v>
      </c>
      <c r="B35" s="74"/>
      <c r="C35" s="23"/>
      <c r="D35" s="99"/>
      <c r="E35" s="32"/>
      <c r="F35" s="32"/>
    </row>
    <row r="36" spans="1:6" ht="20.100000000000001" customHeight="1" x14ac:dyDescent="0.25">
      <c r="A36" s="1">
        <v>28</v>
      </c>
      <c r="B36" s="74"/>
      <c r="C36" s="23"/>
      <c r="D36" s="99"/>
      <c r="E36" s="32"/>
      <c r="F36" s="32"/>
    </row>
    <row r="37" spans="1:6" ht="20.100000000000001" customHeight="1" x14ac:dyDescent="0.25">
      <c r="A37" s="1">
        <v>29</v>
      </c>
      <c r="B37" s="74"/>
      <c r="C37" s="23"/>
      <c r="D37" s="99"/>
      <c r="E37" s="32"/>
      <c r="F37" s="32"/>
    </row>
    <row r="38" spans="1:6" ht="20.100000000000001" customHeight="1" x14ac:dyDescent="0.25">
      <c r="A38" s="1">
        <v>30</v>
      </c>
      <c r="B38" s="74"/>
      <c r="C38" s="23"/>
      <c r="D38" s="99"/>
      <c r="E38" s="32"/>
      <c r="F38" s="32"/>
    </row>
    <row r="39" spans="1:6" ht="20.100000000000001" customHeight="1" x14ac:dyDescent="0.25">
      <c r="A39" s="1">
        <v>31</v>
      </c>
      <c r="B39" s="74"/>
      <c r="C39" s="23"/>
      <c r="D39" s="99"/>
      <c r="E39" s="32"/>
      <c r="F39" s="32"/>
    </row>
    <row r="40" spans="1:6" ht="20.100000000000001" customHeight="1" x14ac:dyDescent="0.25">
      <c r="A40" s="1">
        <v>32</v>
      </c>
      <c r="B40" s="74"/>
      <c r="C40" s="23"/>
      <c r="D40" s="99"/>
      <c r="E40" s="32"/>
      <c r="F40" s="32"/>
    </row>
    <row r="41" spans="1:6" ht="20.100000000000001" customHeight="1" x14ac:dyDescent="0.25">
      <c r="A41" s="1">
        <v>33</v>
      </c>
      <c r="B41" s="74"/>
      <c r="C41" s="23"/>
      <c r="D41" s="99"/>
      <c r="F41" s="32"/>
    </row>
    <row r="42" spans="1:6" ht="21" customHeight="1" x14ac:dyDescent="0.25">
      <c r="B42" s="32"/>
      <c r="C42" s="32"/>
      <c r="D42" s="32"/>
      <c r="E42" s="352"/>
      <c r="F42" s="352"/>
    </row>
    <row r="43" spans="1:6" x14ac:dyDescent="0.25">
      <c r="E43" s="32"/>
      <c r="F43" s="32"/>
    </row>
    <row r="44" spans="1:6" x14ac:dyDescent="0.25">
      <c r="B44" s="32"/>
      <c r="C44" s="32"/>
      <c r="D44" s="32"/>
      <c r="E44" s="32"/>
      <c r="F44" s="32"/>
    </row>
  </sheetData>
  <protectedRanges>
    <protectedRange sqref="D32:D41" name="Intervalo2"/>
    <protectedRange sqref="B11:B14 B32:B38" name="Intervalo1"/>
    <protectedRange sqref="D15:D31" name="Intervalo2_1"/>
    <protectedRange sqref="B15:B31" name="Intervalo1_1"/>
  </protectedRanges>
  <mergeCells count="3">
    <mergeCell ref="E42:F42"/>
    <mergeCell ref="B2:D4"/>
    <mergeCell ref="B6:D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D17 D21" unlocked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ilha11">
    <tabColor theme="0"/>
  </sheetPr>
  <dimension ref="A1:S49"/>
  <sheetViews>
    <sheetView showGridLines="0" zoomScaleNormal="100" zoomScalePageLayoutView="85" workbookViewId="0">
      <selection activeCell="H9" sqref="H9"/>
    </sheetView>
  </sheetViews>
  <sheetFormatPr defaultColWidth="8.85546875" defaultRowHeight="15" x14ac:dyDescent="0.25"/>
  <cols>
    <col min="1" max="1" width="34.5703125" bestFit="1" customWidth="1"/>
    <col min="2" max="2" width="14.140625" bestFit="1" customWidth="1"/>
    <col min="3" max="3" width="3.42578125" customWidth="1"/>
    <col min="4" max="4" width="3" bestFit="1" customWidth="1"/>
    <col min="5" max="5" width="32.85546875" customWidth="1"/>
    <col min="6" max="6" width="5.7109375" customWidth="1"/>
    <col min="7" max="7" width="15.7109375" customWidth="1"/>
    <col min="8" max="8" width="5.7109375" customWidth="1"/>
    <col min="9" max="9" width="19" bestFit="1" customWidth="1"/>
    <col min="10" max="10" width="5.7109375" customWidth="1"/>
    <col min="11" max="11" width="19.5703125" bestFit="1" customWidth="1"/>
    <col min="12" max="12" width="5.7109375" customWidth="1"/>
    <col min="13" max="13" width="14.42578125" bestFit="1" customWidth="1"/>
    <col min="14" max="14" width="5.7109375" style="7" customWidth="1"/>
    <col min="15" max="15" width="14.42578125" bestFit="1" customWidth="1"/>
    <col min="16" max="16" width="5.7109375" style="20" customWidth="1"/>
    <col min="17" max="17" width="12.28515625" bestFit="1" customWidth="1"/>
    <col min="18" max="18" width="5.7109375" customWidth="1"/>
    <col min="19" max="19" width="19" customWidth="1"/>
  </cols>
  <sheetData>
    <row r="1" spans="1:19" ht="20.100000000000001" customHeight="1" x14ac:dyDescent="0.25">
      <c r="A1" s="357" t="s">
        <v>147</v>
      </c>
      <c r="B1" s="357"/>
    </row>
    <row r="2" spans="1:19" ht="20.100000000000001" customHeight="1" x14ac:dyDescent="0.25">
      <c r="A2" s="355" t="s">
        <v>128</v>
      </c>
      <c r="B2" s="356"/>
      <c r="E2" s="317" t="s">
        <v>103</v>
      </c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</row>
    <row r="3" spans="1:19" ht="20.100000000000001" customHeight="1" x14ac:dyDescent="0.25">
      <c r="A3" s="222" t="s">
        <v>129</v>
      </c>
      <c r="B3" s="222" t="s">
        <v>130</v>
      </c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</row>
    <row r="4" spans="1:19" ht="20.100000000000001" customHeight="1" x14ac:dyDescent="0.25">
      <c r="A4" s="139" t="s">
        <v>131</v>
      </c>
      <c r="B4" s="140">
        <v>0.1111</v>
      </c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</row>
    <row r="5" spans="1:19" ht="20.100000000000001" customHeight="1" x14ac:dyDescent="0.25">
      <c r="A5" s="139" t="s">
        <v>132</v>
      </c>
      <c r="B5" s="140">
        <v>8.3299999999999999E-2</v>
      </c>
      <c r="H5" s="4"/>
      <c r="I5" s="4"/>
      <c r="J5" s="4"/>
      <c r="K5" s="4"/>
      <c r="L5" s="4"/>
      <c r="M5" s="4"/>
      <c r="N5" s="96"/>
    </row>
    <row r="6" spans="1:19" ht="20.100000000000001" customHeight="1" x14ac:dyDescent="0.25">
      <c r="A6" s="139" t="s">
        <v>133</v>
      </c>
      <c r="B6" s="140">
        <v>2.3300000000000001E-2</v>
      </c>
      <c r="E6" s="348" t="s">
        <v>104</v>
      </c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</row>
    <row r="7" spans="1:19" ht="20.100000000000001" customHeight="1" x14ac:dyDescent="0.25">
      <c r="A7" s="141" t="s">
        <v>134</v>
      </c>
      <c r="B7" s="224">
        <f>SUM(B3:B6)</f>
        <v>0.2177</v>
      </c>
    </row>
    <row r="8" spans="1:19" ht="39" customHeight="1" x14ac:dyDescent="0.25">
      <c r="A8" s="142"/>
      <c r="B8" s="142"/>
      <c r="E8" s="233" t="s">
        <v>102</v>
      </c>
      <c r="F8" s="234" t="s">
        <v>120</v>
      </c>
      <c r="G8" s="233" t="s">
        <v>101</v>
      </c>
      <c r="H8" s="233" t="s">
        <v>218</v>
      </c>
      <c r="I8" s="233" t="s">
        <v>25</v>
      </c>
      <c r="J8" s="235" t="s">
        <v>123</v>
      </c>
      <c r="K8" s="233" t="s">
        <v>26</v>
      </c>
      <c r="L8" s="235" t="s">
        <v>124</v>
      </c>
      <c r="M8" s="236" t="s">
        <v>126</v>
      </c>
      <c r="N8" s="234" t="s">
        <v>121</v>
      </c>
      <c r="O8" s="233" t="s">
        <v>100</v>
      </c>
      <c r="P8" s="235" t="s">
        <v>122</v>
      </c>
      <c r="Q8" s="233" t="s">
        <v>105</v>
      </c>
      <c r="R8" s="235" t="s">
        <v>125</v>
      </c>
      <c r="S8" s="236" t="s">
        <v>4</v>
      </c>
    </row>
    <row r="9" spans="1:19" ht="20.100000000000001" customHeight="1" x14ac:dyDescent="0.25">
      <c r="A9" s="223" t="s">
        <v>135</v>
      </c>
      <c r="B9" s="223" t="s">
        <v>130</v>
      </c>
      <c r="D9" s="1">
        <v>1</v>
      </c>
      <c r="E9" s="237" t="s">
        <v>196</v>
      </c>
      <c r="F9" s="248"/>
      <c r="G9" s="238">
        <v>1000</v>
      </c>
      <c r="H9" s="248"/>
      <c r="I9" s="246">
        <f t="shared" ref="I9:I18" si="0">$B$18</f>
        <v>0.3377</v>
      </c>
      <c r="J9" s="248"/>
      <c r="K9" s="247">
        <f>G9*I9</f>
        <v>337.7</v>
      </c>
      <c r="L9" s="248"/>
      <c r="M9" s="241">
        <f>G9+K9</f>
        <v>1337.7</v>
      </c>
      <c r="N9" s="248"/>
      <c r="O9" s="238">
        <v>0</v>
      </c>
      <c r="P9" s="248"/>
      <c r="Q9" s="238">
        <v>0</v>
      </c>
      <c r="R9" s="248"/>
      <c r="S9" s="240">
        <f>M9+O9+Q9</f>
        <v>1337.7</v>
      </c>
    </row>
    <row r="10" spans="1:19" ht="20.100000000000001" customHeight="1" x14ac:dyDescent="0.25">
      <c r="A10" s="139" t="s">
        <v>138</v>
      </c>
      <c r="B10" s="140">
        <v>0</v>
      </c>
      <c r="D10" s="1">
        <v>2</v>
      </c>
      <c r="E10" s="242" t="s">
        <v>197</v>
      </c>
      <c r="F10" s="250"/>
      <c r="G10" s="243">
        <v>1800</v>
      </c>
      <c r="H10" s="250"/>
      <c r="I10" s="231">
        <f t="shared" si="0"/>
        <v>0.3377</v>
      </c>
      <c r="J10" s="250"/>
      <c r="K10" s="249">
        <f t="shared" ref="K10:K18" si="1">G10*I10</f>
        <v>607.86</v>
      </c>
      <c r="L10" s="250"/>
      <c r="M10" s="245">
        <f t="shared" ref="M10:M18" si="2">G10+K10</f>
        <v>2407.86</v>
      </c>
      <c r="N10" s="250"/>
      <c r="O10" s="243">
        <v>0</v>
      </c>
      <c r="P10" s="250"/>
      <c r="Q10" s="243">
        <v>0</v>
      </c>
      <c r="R10" s="250"/>
      <c r="S10" s="232">
        <f t="shared" ref="S10:S18" si="3">M10+O10+Q10</f>
        <v>2407.86</v>
      </c>
    </row>
    <row r="11" spans="1:19" ht="20.100000000000001" customHeight="1" x14ac:dyDescent="0.25">
      <c r="A11" s="139" t="s">
        <v>139</v>
      </c>
      <c r="B11" s="140">
        <v>0</v>
      </c>
      <c r="D11" s="1">
        <v>3</v>
      </c>
      <c r="E11" s="237"/>
      <c r="F11" s="248"/>
      <c r="G11" s="238">
        <v>0</v>
      </c>
      <c r="H11" s="248"/>
      <c r="I11" s="239">
        <f t="shared" si="0"/>
        <v>0.3377</v>
      </c>
      <c r="J11" s="248"/>
      <c r="K11" s="240">
        <f t="shared" si="1"/>
        <v>0</v>
      </c>
      <c r="L11" s="248"/>
      <c r="M11" s="241">
        <f t="shared" si="2"/>
        <v>0</v>
      </c>
      <c r="N11" s="248"/>
      <c r="O11" s="238">
        <v>0</v>
      </c>
      <c r="P11" s="248"/>
      <c r="Q11" s="238">
        <v>0</v>
      </c>
      <c r="R11" s="248"/>
      <c r="S11" s="240">
        <f t="shared" si="3"/>
        <v>0</v>
      </c>
    </row>
    <row r="12" spans="1:19" ht="20.100000000000001" customHeight="1" x14ac:dyDescent="0.25">
      <c r="A12" s="139" t="s">
        <v>140</v>
      </c>
      <c r="B12" s="140">
        <v>0</v>
      </c>
      <c r="D12" s="1">
        <v>4</v>
      </c>
      <c r="E12" s="242"/>
      <c r="F12" s="250"/>
      <c r="G12" s="243">
        <v>0</v>
      </c>
      <c r="H12" s="250"/>
      <c r="I12" s="244">
        <f t="shared" si="0"/>
        <v>0.3377</v>
      </c>
      <c r="J12" s="250"/>
      <c r="K12" s="232">
        <f t="shared" si="1"/>
        <v>0</v>
      </c>
      <c r="L12" s="250"/>
      <c r="M12" s="245">
        <f t="shared" si="2"/>
        <v>0</v>
      </c>
      <c r="N12" s="250"/>
      <c r="O12" s="243">
        <v>0</v>
      </c>
      <c r="P12" s="250"/>
      <c r="Q12" s="243">
        <v>0</v>
      </c>
      <c r="R12" s="250"/>
      <c r="S12" s="232">
        <f t="shared" si="3"/>
        <v>0</v>
      </c>
    </row>
    <row r="13" spans="1:19" ht="20.100000000000001" customHeight="1" x14ac:dyDescent="0.25">
      <c r="A13" s="139" t="s">
        <v>141</v>
      </c>
      <c r="B13" s="140">
        <v>0</v>
      </c>
      <c r="D13" s="1">
        <v>5</v>
      </c>
      <c r="E13" s="237"/>
      <c r="F13" s="248"/>
      <c r="G13" s="238">
        <v>0</v>
      </c>
      <c r="H13" s="248"/>
      <c r="I13" s="239">
        <f t="shared" si="0"/>
        <v>0.3377</v>
      </c>
      <c r="J13" s="248"/>
      <c r="K13" s="240">
        <f t="shared" si="1"/>
        <v>0</v>
      </c>
      <c r="L13" s="248"/>
      <c r="M13" s="241">
        <f t="shared" si="2"/>
        <v>0</v>
      </c>
      <c r="N13" s="248"/>
      <c r="O13" s="238">
        <v>0</v>
      </c>
      <c r="P13" s="248"/>
      <c r="Q13" s="238">
        <v>0</v>
      </c>
      <c r="R13" s="248"/>
      <c r="S13" s="240">
        <f t="shared" si="3"/>
        <v>0</v>
      </c>
    </row>
    <row r="14" spans="1:19" ht="20.100000000000001" customHeight="1" x14ac:dyDescent="0.25">
      <c r="A14" s="139" t="s">
        <v>142</v>
      </c>
      <c r="B14" s="140">
        <v>0.08</v>
      </c>
      <c r="D14" s="1">
        <v>6</v>
      </c>
      <c r="E14" s="242"/>
      <c r="F14" s="250"/>
      <c r="G14" s="243">
        <v>0</v>
      </c>
      <c r="H14" s="250"/>
      <c r="I14" s="244">
        <f t="shared" si="0"/>
        <v>0.3377</v>
      </c>
      <c r="J14" s="250"/>
      <c r="K14" s="232">
        <f t="shared" si="1"/>
        <v>0</v>
      </c>
      <c r="L14" s="250"/>
      <c r="M14" s="245">
        <f t="shared" si="2"/>
        <v>0</v>
      </c>
      <c r="N14" s="250"/>
      <c r="O14" s="243">
        <v>0</v>
      </c>
      <c r="P14" s="250"/>
      <c r="Q14" s="243">
        <v>0</v>
      </c>
      <c r="R14" s="250"/>
      <c r="S14" s="232">
        <f t="shared" si="3"/>
        <v>0</v>
      </c>
    </row>
    <row r="15" spans="1:19" ht="20.100000000000001" customHeight="1" x14ac:dyDescent="0.25">
      <c r="A15" s="139" t="s">
        <v>143</v>
      </c>
      <c r="B15" s="140">
        <v>0.04</v>
      </c>
      <c r="D15" s="1">
        <v>7</v>
      </c>
      <c r="E15" s="237"/>
      <c r="F15" s="248"/>
      <c r="G15" s="238">
        <v>0</v>
      </c>
      <c r="H15" s="248"/>
      <c r="I15" s="239">
        <f t="shared" si="0"/>
        <v>0.3377</v>
      </c>
      <c r="J15" s="248"/>
      <c r="K15" s="240">
        <f t="shared" si="1"/>
        <v>0</v>
      </c>
      <c r="L15" s="248"/>
      <c r="M15" s="241">
        <f t="shared" si="2"/>
        <v>0</v>
      </c>
      <c r="N15" s="248"/>
      <c r="O15" s="238">
        <v>0</v>
      </c>
      <c r="P15" s="248"/>
      <c r="Q15" s="238">
        <v>0</v>
      </c>
      <c r="R15" s="248"/>
      <c r="S15" s="240">
        <f t="shared" si="3"/>
        <v>0</v>
      </c>
    </row>
    <row r="16" spans="1:19" ht="20.100000000000001" customHeight="1" x14ac:dyDescent="0.25">
      <c r="A16" s="143" t="s">
        <v>136</v>
      </c>
      <c r="B16" s="224">
        <f>SUM(B10:B15)</f>
        <v>0.12</v>
      </c>
      <c r="D16" s="1">
        <v>8</v>
      </c>
      <c r="E16" s="242"/>
      <c r="F16" s="250"/>
      <c r="G16" s="243">
        <v>0</v>
      </c>
      <c r="H16" s="250"/>
      <c r="I16" s="244">
        <f t="shared" si="0"/>
        <v>0.3377</v>
      </c>
      <c r="J16" s="250"/>
      <c r="K16" s="232">
        <f t="shared" si="1"/>
        <v>0</v>
      </c>
      <c r="L16" s="250"/>
      <c r="M16" s="245">
        <f t="shared" si="2"/>
        <v>0</v>
      </c>
      <c r="N16" s="250"/>
      <c r="O16" s="243">
        <v>0</v>
      </c>
      <c r="P16" s="250"/>
      <c r="Q16" s="243">
        <v>0</v>
      </c>
      <c r="R16" s="250"/>
      <c r="S16" s="232">
        <f t="shared" si="3"/>
        <v>0</v>
      </c>
    </row>
    <row r="17" spans="1:19" ht="20.100000000000001" customHeight="1" x14ac:dyDescent="0.25">
      <c r="A17" s="145"/>
      <c r="B17" s="146"/>
      <c r="D17" s="1">
        <v>9</v>
      </c>
      <c r="E17" s="237"/>
      <c r="F17" s="248"/>
      <c r="G17" s="238">
        <v>0</v>
      </c>
      <c r="H17" s="248"/>
      <c r="I17" s="239">
        <f t="shared" si="0"/>
        <v>0.3377</v>
      </c>
      <c r="J17" s="248"/>
      <c r="K17" s="240">
        <f t="shared" si="1"/>
        <v>0</v>
      </c>
      <c r="L17" s="248"/>
      <c r="M17" s="241">
        <f t="shared" si="2"/>
        <v>0</v>
      </c>
      <c r="N17" s="248"/>
      <c r="O17" s="238">
        <v>0</v>
      </c>
      <c r="P17" s="248"/>
      <c r="Q17" s="238">
        <v>0</v>
      </c>
      <c r="R17" s="248"/>
      <c r="S17" s="240">
        <f t="shared" si="3"/>
        <v>0</v>
      </c>
    </row>
    <row r="18" spans="1:19" ht="20.100000000000001" customHeight="1" x14ac:dyDescent="0.25">
      <c r="A18" s="137" t="s">
        <v>137</v>
      </c>
      <c r="B18" s="225">
        <f>B7+B16</f>
        <v>0.3377</v>
      </c>
      <c r="D18" s="1">
        <v>10</v>
      </c>
      <c r="E18" s="242"/>
      <c r="F18" s="250"/>
      <c r="G18" s="243">
        <v>0</v>
      </c>
      <c r="H18" s="250"/>
      <c r="I18" s="244">
        <f t="shared" si="0"/>
        <v>0.3377</v>
      </c>
      <c r="J18" s="250"/>
      <c r="K18" s="232">
        <f t="shared" si="1"/>
        <v>0</v>
      </c>
      <c r="L18" s="250"/>
      <c r="M18" s="245">
        <f t="shared" si="2"/>
        <v>0</v>
      </c>
      <c r="N18" s="250"/>
      <c r="O18" s="243">
        <v>0</v>
      </c>
      <c r="P18" s="250"/>
      <c r="Q18" s="243">
        <v>0</v>
      </c>
      <c r="R18" s="250"/>
      <c r="S18" s="232">
        <f t="shared" si="3"/>
        <v>0</v>
      </c>
    </row>
    <row r="19" spans="1:19" ht="20.100000000000001" customHeight="1" x14ac:dyDescent="0.25">
      <c r="A19" s="138"/>
      <c r="B19" s="144"/>
      <c r="K19" s="98"/>
      <c r="L19" s="98"/>
      <c r="M19" s="98"/>
      <c r="N19" s="97"/>
    </row>
    <row r="20" spans="1:19" ht="20.100000000000001" customHeight="1" x14ac:dyDescent="0.25">
      <c r="A20" s="138" t="s">
        <v>146</v>
      </c>
      <c r="B20" s="225">
        <f>B7+B16-B14</f>
        <v>0.25769999999999998</v>
      </c>
      <c r="E20" s="212" t="s">
        <v>4</v>
      </c>
      <c r="G20" s="227">
        <f>SUM(G9:G19)</f>
        <v>2800</v>
      </c>
      <c r="K20" s="227">
        <f>SUM(K9:K19)</f>
        <v>945.56</v>
      </c>
      <c r="M20" s="227">
        <f>SUM(M9:M18)</f>
        <v>3745.5600000000004</v>
      </c>
      <c r="O20" s="227">
        <f>SUM(O9:O19)</f>
        <v>0</v>
      </c>
      <c r="Q20" s="227">
        <f>SUM(Q9:Q19)</f>
        <v>0</v>
      </c>
      <c r="S20" s="251">
        <f>SUM(S9:S19)</f>
        <v>3745.5600000000004</v>
      </c>
    </row>
    <row r="21" spans="1:19" ht="20.100000000000001" customHeight="1" x14ac:dyDescent="0.25"/>
    <row r="22" spans="1:19" ht="20.100000000000001" customHeight="1" x14ac:dyDescent="0.25">
      <c r="O22" s="228"/>
      <c r="P22" s="228"/>
      <c r="Q22" s="228" t="s">
        <v>127</v>
      </c>
      <c r="S22" s="251">
        <f>$G$20*$B$20</f>
        <v>721.56</v>
      </c>
    </row>
    <row r="23" spans="1:19" ht="20.100000000000001" customHeight="1" x14ac:dyDescent="0.25">
      <c r="A23" s="138"/>
    </row>
    <row r="24" spans="1:19" ht="20.100000000000001" customHeight="1" x14ac:dyDescent="0.25">
      <c r="O24" s="228"/>
      <c r="P24" s="228"/>
      <c r="Q24" s="228" t="s">
        <v>144</v>
      </c>
      <c r="S24" s="251">
        <f>S20-S22</f>
        <v>3024.0000000000005</v>
      </c>
    </row>
    <row r="25" spans="1:19" ht="20.100000000000001" customHeight="1" x14ac:dyDescent="0.25"/>
    <row r="26" spans="1:19" ht="20.100000000000001" customHeight="1" x14ac:dyDescent="0.25"/>
    <row r="27" spans="1:19" ht="20.100000000000001" customHeight="1" x14ac:dyDescent="0.25"/>
    <row r="28" spans="1:19" ht="20.100000000000001" customHeight="1" x14ac:dyDescent="0.25"/>
    <row r="29" spans="1:19" ht="20.100000000000001" customHeight="1" x14ac:dyDescent="0.25"/>
    <row r="30" spans="1:19" ht="20.100000000000001" customHeight="1" x14ac:dyDescent="0.25"/>
    <row r="31" spans="1:19" ht="20.100000000000001" customHeight="1" x14ac:dyDescent="0.25"/>
    <row r="32" spans="1:1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mergeCells count="4">
    <mergeCell ref="E2:S4"/>
    <mergeCell ref="E6:S6"/>
    <mergeCell ref="A2:B2"/>
    <mergeCell ref="A1:B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ilha10">
    <tabColor theme="3"/>
  </sheetPr>
  <dimension ref="A2:J37"/>
  <sheetViews>
    <sheetView showGridLines="0" topLeftCell="A20" zoomScaleNormal="100" workbookViewId="0">
      <selection activeCell="F32" sqref="F32"/>
    </sheetView>
  </sheetViews>
  <sheetFormatPr defaultColWidth="8.85546875" defaultRowHeight="15" x14ac:dyDescent="0.25"/>
  <cols>
    <col min="2" max="2" width="28.5703125" customWidth="1"/>
    <col min="3" max="3" width="3.42578125" customWidth="1"/>
    <col min="4" max="4" width="13.140625" customWidth="1"/>
    <col min="5" max="5" width="3.7109375" customWidth="1"/>
    <col min="6" max="6" width="19.42578125" customWidth="1"/>
    <col min="7" max="7" width="4.42578125" customWidth="1"/>
    <col min="8" max="8" width="19.5703125" customWidth="1"/>
  </cols>
  <sheetData>
    <row r="2" spans="1:10" ht="15" customHeight="1" x14ac:dyDescent="0.25">
      <c r="B2" s="317" t="s">
        <v>43</v>
      </c>
      <c r="C2" s="317"/>
      <c r="D2" s="317"/>
      <c r="E2" s="317"/>
      <c r="F2" s="317"/>
      <c r="G2" s="317"/>
      <c r="H2" s="317"/>
      <c r="I2" s="4"/>
    </row>
    <row r="3" spans="1:10" ht="15" customHeight="1" x14ac:dyDescent="0.25">
      <c r="B3" s="317"/>
      <c r="C3" s="317"/>
      <c r="D3" s="317"/>
      <c r="E3" s="317"/>
      <c r="F3" s="317"/>
      <c r="G3" s="317"/>
      <c r="H3" s="317"/>
      <c r="I3" s="4"/>
    </row>
    <row r="4" spans="1:10" ht="15" customHeight="1" x14ac:dyDescent="0.25">
      <c r="B4" s="317"/>
      <c r="C4" s="317"/>
      <c r="D4" s="317"/>
      <c r="E4" s="317"/>
      <c r="F4" s="317"/>
      <c r="G4" s="317"/>
      <c r="H4" s="317"/>
      <c r="I4" s="4"/>
    </row>
    <row r="5" spans="1:10" ht="15" customHeight="1" x14ac:dyDescent="0.25">
      <c r="E5" s="4"/>
      <c r="F5" s="4"/>
      <c r="G5" s="4"/>
      <c r="H5" s="4"/>
      <c r="I5" s="4"/>
    </row>
    <row r="6" spans="1:10" ht="21" x14ac:dyDescent="0.25">
      <c r="B6" s="348" t="s">
        <v>108</v>
      </c>
      <c r="C6" s="349"/>
      <c r="D6" s="349"/>
      <c r="E6" s="349"/>
      <c r="F6" s="349"/>
      <c r="G6" s="349"/>
      <c r="H6" s="349"/>
      <c r="I6" s="32"/>
      <c r="J6" s="32"/>
    </row>
    <row r="7" spans="1:10" x14ac:dyDescent="0.25">
      <c r="B7" s="32"/>
      <c r="C7" s="32"/>
      <c r="D7" s="32"/>
      <c r="E7" s="32"/>
      <c r="F7" s="32"/>
      <c r="G7" s="32"/>
      <c r="H7" s="32"/>
      <c r="I7" s="32"/>
      <c r="J7" s="32"/>
    </row>
    <row r="8" spans="1:10" ht="48.75" customHeight="1" x14ac:dyDescent="0.25">
      <c r="B8" s="252" t="s">
        <v>6</v>
      </c>
      <c r="C8" s="33"/>
      <c r="D8" s="252" t="s">
        <v>8</v>
      </c>
      <c r="E8" s="34" t="s">
        <v>1</v>
      </c>
      <c r="F8" s="252" t="s">
        <v>94</v>
      </c>
      <c r="G8" s="33" t="s">
        <v>2</v>
      </c>
      <c r="H8" s="252" t="s">
        <v>9</v>
      </c>
      <c r="I8" s="32"/>
      <c r="J8" s="32"/>
    </row>
    <row r="9" spans="1:10" ht="20.100000000000001" customHeight="1" x14ac:dyDescent="0.25">
      <c r="A9" s="1"/>
      <c r="B9" s="74" t="s">
        <v>10</v>
      </c>
      <c r="C9" s="23"/>
      <c r="D9" s="80"/>
      <c r="E9" s="35"/>
      <c r="F9" s="83"/>
      <c r="G9" s="35"/>
      <c r="H9" s="83"/>
      <c r="I9" s="32"/>
      <c r="J9" s="32"/>
    </row>
    <row r="10" spans="1:10" ht="20.100000000000001" customHeight="1" x14ac:dyDescent="0.25">
      <c r="A10" s="1"/>
      <c r="B10" s="102" t="s">
        <v>11</v>
      </c>
      <c r="C10" s="23"/>
      <c r="D10" s="80"/>
      <c r="E10" s="35"/>
      <c r="F10" s="83"/>
      <c r="G10" s="35"/>
      <c r="H10" s="83"/>
      <c r="I10" s="32"/>
      <c r="J10" s="32"/>
    </row>
    <row r="11" spans="1:10" ht="20.100000000000001" customHeight="1" x14ac:dyDescent="0.25">
      <c r="A11" s="1"/>
      <c r="B11" s="82" t="s">
        <v>12</v>
      </c>
      <c r="C11" s="23"/>
      <c r="D11" s="75">
        <v>0.06</v>
      </c>
      <c r="E11" s="24"/>
      <c r="F11" s="253"/>
      <c r="G11" s="36"/>
      <c r="H11" s="253">
        <f t="shared" ref="H11:H16" si="0">D11*F11</f>
        <v>0</v>
      </c>
      <c r="I11" s="32"/>
      <c r="J11" s="32"/>
    </row>
    <row r="12" spans="1:10" ht="20.100000000000001" customHeight="1" x14ac:dyDescent="0.25">
      <c r="A12" s="1"/>
      <c r="B12" s="82" t="s">
        <v>13</v>
      </c>
      <c r="C12" s="23"/>
      <c r="D12" s="78">
        <v>0</v>
      </c>
      <c r="E12" s="24"/>
      <c r="F12" s="254"/>
      <c r="G12" s="36"/>
      <c r="H12" s="253">
        <f t="shared" si="0"/>
        <v>0</v>
      </c>
      <c r="I12" s="32"/>
      <c r="J12" s="32"/>
    </row>
    <row r="13" spans="1:10" ht="20.100000000000001" customHeight="1" x14ac:dyDescent="0.25">
      <c r="A13" s="1"/>
      <c r="B13" s="82" t="s">
        <v>14</v>
      </c>
      <c r="C13" s="23"/>
      <c r="D13" s="78">
        <v>0</v>
      </c>
      <c r="E13" s="24"/>
      <c r="F13" s="254"/>
      <c r="G13" s="36"/>
      <c r="H13" s="253">
        <f t="shared" si="0"/>
        <v>0</v>
      </c>
      <c r="I13" s="32"/>
      <c r="J13" s="32"/>
    </row>
    <row r="14" spans="1:10" ht="20.100000000000001" customHeight="1" x14ac:dyDescent="0.25">
      <c r="A14" s="1"/>
      <c r="B14" s="82" t="s">
        <v>15</v>
      </c>
      <c r="C14" s="23"/>
      <c r="D14" s="78">
        <v>0</v>
      </c>
      <c r="E14" s="24"/>
      <c r="F14" s="254"/>
      <c r="G14" s="36"/>
      <c r="H14" s="253">
        <f t="shared" si="0"/>
        <v>0</v>
      </c>
      <c r="I14" s="32"/>
      <c r="J14" s="32"/>
    </row>
    <row r="15" spans="1:10" ht="20.100000000000001" customHeight="1" x14ac:dyDescent="0.25">
      <c r="A15" s="1"/>
      <c r="B15" s="82" t="s">
        <v>16</v>
      </c>
      <c r="C15" s="23"/>
      <c r="D15" s="78">
        <v>0</v>
      </c>
      <c r="E15" s="24"/>
      <c r="F15" s="254"/>
      <c r="G15" s="36"/>
      <c r="H15" s="253">
        <f t="shared" si="0"/>
        <v>0</v>
      </c>
      <c r="I15" s="32"/>
      <c r="J15" s="32"/>
    </row>
    <row r="16" spans="1:10" ht="20.100000000000001" customHeight="1" x14ac:dyDescent="0.25">
      <c r="A16" s="1"/>
      <c r="B16" s="82" t="s">
        <v>17</v>
      </c>
      <c r="C16" s="23"/>
      <c r="D16" s="78">
        <v>0</v>
      </c>
      <c r="E16" s="24"/>
      <c r="F16" s="254"/>
      <c r="G16" s="36"/>
      <c r="H16" s="253">
        <f t="shared" si="0"/>
        <v>0</v>
      </c>
      <c r="I16" s="32"/>
      <c r="J16" s="32"/>
    </row>
    <row r="17" spans="1:10" ht="20.100000000000001" customHeight="1" x14ac:dyDescent="0.25">
      <c r="A17" s="1"/>
      <c r="B17" s="102" t="s">
        <v>18</v>
      </c>
      <c r="C17" s="23"/>
      <c r="D17" s="80"/>
      <c r="E17" s="35"/>
      <c r="F17" s="76"/>
      <c r="G17" s="37"/>
      <c r="H17" s="77"/>
      <c r="I17" s="32"/>
      <c r="J17" s="32"/>
    </row>
    <row r="18" spans="1:10" ht="20.100000000000001" customHeight="1" x14ac:dyDescent="0.25">
      <c r="A18" s="1"/>
      <c r="B18" s="103" t="s">
        <v>19</v>
      </c>
      <c r="C18" s="23"/>
      <c r="D18" s="78">
        <v>0</v>
      </c>
      <c r="E18" s="24"/>
      <c r="F18" s="254">
        <f>'FATURAMENTO MENSAL'!$E$5</f>
        <v>26312</v>
      </c>
      <c r="G18" s="36"/>
      <c r="H18" s="253">
        <f>D18*F18</f>
        <v>0</v>
      </c>
      <c r="I18" s="32"/>
      <c r="J18" s="32"/>
    </row>
    <row r="19" spans="1:10" ht="20.100000000000001" customHeight="1" x14ac:dyDescent="0.25">
      <c r="A19" s="1"/>
      <c r="B19" s="102" t="s">
        <v>20</v>
      </c>
      <c r="C19" s="23"/>
      <c r="D19" s="80"/>
      <c r="E19" s="35"/>
      <c r="F19" s="76"/>
      <c r="G19" s="37"/>
      <c r="H19" s="77"/>
      <c r="I19" s="32"/>
      <c r="J19" s="32"/>
    </row>
    <row r="20" spans="1:10" ht="20.100000000000001" customHeight="1" x14ac:dyDescent="0.25">
      <c r="A20" s="1"/>
      <c r="B20" s="103" t="s">
        <v>21</v>
      </c>
      <c r="C20" s="23"/>
      <c r="D20" s="104">
        <v>0</v>
      </c>
      <c r="E20" s="24"/>
      <c r="F20" s="254">
        <f>'FATURAMENTO MENSAL'!$E$5</f>
        <v>26312</v>
      </c>
      <c r="G20" s="36"/>
      <c r="H20" s="253">
        <f>D20*F20</f>
        <v>0</v>
      </c>
      <c r="I20" s="32"/>
      <c r="J20" s="32"/>
    </row>
    <row r="21" spans="1:10" ht="20.100000000000001" customHeight="1" x14ac:dyDescent="0.25">
      <c r="A21" s="1"/>
      <c r="B21" s="38"/>
      <c r="C21" s="39"/>
      <c r="D21" s="31"/>
      <c r="E21" s="35"/>
      <c r="F21" s="40"/>
      <c r="G21" s="37"/>
      <c r="H21" s="40"/>
      <c r="I21" s="32"/>
      <c r="J21" s="32"/>
    </row>
    <row r="22" spans="1:10" ht="20.100000000000001" customHeight="1" x14ac:dyDescent="0.25">
      <c r="A22" s="1"/>
      <c r="B22" s="32"/>
      <c r="C22" s="23"/>
      <c r="D22" s="81"/>
      <c r="E22" s="24"/>
      <c r="F22" s="257" t="s">
        <v>22</v>
      </c>
      <c r="G22" s="36"/>
      <c r="H22" s="163">
        <f>SUM(H11:H20)</f>
        <v>0</v>
      </c>
      <c r="I22" s="32"/>
      <c r="J22" s="32"/>
    </row>
    <row r="23" spans="1:10" ht="20.100000000000001" customHeight="1" x14ac:dyDescent="0.25">
      <c r="A23" s="1"/>
      <c r="B23" s="41"/>
      <c r="C23" s="39"/>
      <c r="D23" s="31"/>
      <c r="E23" s="35"/>
      <c r="F23" s="40"/>
      <c r="G23" s="37"/>
      <c r="H23" s="40"/>
      <c r="I23" s="32"/>
      <c r="J23" s="32"/>
    </row>
    <row r="24" spans="1:10" ht="20.100000000000001" customHeight="1" x14ac:dyDescent="0.25">
      <c r="A24" s="1"/>
      <c r="B24" s="101" t="s">
        <v>23</v>
      </c>
      <c r="C24" s="23"/>
      <c r="D24" s="80"/>
      <c r="E24" s="35"/>
      <c r="F24" s="76"/>
      <c r="G24" s="37"/>
      <c r="H24" s="76"/>
      <c r="I24" s="32"/>
      <c r="J24" s="32"/>
    </row>
    <row r="25" spans="1:10" ht="20.100000000000001" customHeight="1" x14ac:dyDescent="0.25">
      <c r="A25" s="1"/>
      <c r="B25" s="132" t="s">
        <v>198</v>
      </c>
      <c r="C25" s="23"/>
      <c r="D25" s="100">
        <v>0.61980000000000002</v>
      </c>
      <c r="E25" s="24"/>
      <c r="F25" s="255"/>
      <c r="G25" s="36"/>
      <c r="H25" s="256">
        <f t="shared" ref="H25:H32" si="1">D25*F25</f>
        <v>0</v>
      </c>
      <c r="I25" s="32"/>
      <c r="J25" s="32"/>
    </row>
    <row r="26" spans="1:10" ht="20.100000000000001" customHeight="1" x14ac:dyDescent="0.25">
      <c r="A26" s="1"/>
      <c r="B26" s="135" t="s">
        <v>198</v>
      </c>
      <c r="C26" s="23"/>
      <c r="D26" s="100">
        <v>0.61980000000000002</v>
      </c>
      <c r="E26" s="24"/>
      <c r="F26" s="255"/>
      <c r="G26" s="36"/>
      <c r="H26" s="256">
        <f t="shared" si="1"/>
        <v>0</v>
      </c>
      <c r="I26" s="32"/>
      <c r="J26" s="32"/>
    </row>
    <row r="27" spans="1:10" ht="20.100000000000001" customHeight="1" x14ac:dyDescent="0.25">
      <c r="A27" s="1"/>
      <c r="B27" s="135" t="s">
        <v>198</v>
      </c>
      <c r="C27" s="23"/>
      <c r="D27" s="100">
        <v>0.61980000000000002</v>
      </c>
      <c r="E27" s="24"/>
      <c r="F27" s="255"/>
      <c r="G27" s="36"/>
      <c r="H27" s="256">
        <f t="shared" si="1"/>
        <v>0</v>
      </c>
      <c r="I27" s="32"/>
      <c r="J27" s="32"/>
    </row>
    <row r="28" spans="1:10" ht="20.100000000000001" customHeight="1" x14ac:dyDescent="0.25">
      <c r="A28" s="1"/>
      <c r="B28" s="135" t="s">
        <v>198</v>
      </c>
      <c r="C28" s="23"/>
      <c r="D28" s="100">
        <v>0.61980000000000002</v>
      </c>
      <c r="E28" s="24"/>
      <c r="F28" s="255"/>
      <c r="G28" s="36"/>
      <c r="H28" s="256">
        <f t="shared" si="1"/>
        <v>0</v>
      </c>
      <c r="I28" s="32"/>
      <c r="J28" s="32"/>
    </row>
    <row r="29" spans="1:10" ht="20.100000000000001" customHeight="1" x14ac:dyDescent="0.25">
      <c r="A29" s="1"/>
      <c r="B29" s="132" t="s">
        <v>169</v>
      </c>
      <c r="C29" s="23"/>
      <c r="D29" s="100">
        <v>2.35E-2</v>
      </c>
      <c r="E29" s="24"/>
      <c r="F29" s="255">
        <v>5000</v>
      </c>
      <c r="G29" s="36"/>
      <c r="H29" s="256">
        <f t="shared" si="1"/>
        <v>117.5</v>
      </c>
      <c r="I29" s="32"/>
      <c r="J29" s="32"/>
    </row>
    <row r="30" spans="1:10" ht="20.100000000000001" customHeight="1" x14ac:dyDescent="0.25">
      <c r="A30" s="1"/>
      <c r="B30" s="132" t="s">
        <v>170</v>
      </c>
      <c r="C30" s="23"/>
      <c r="D30" s="100">
        <v>3.49E-2</v>
      </c>
      <c r="E30" s="24"/>
      <c r="F30" s="255">
        <v>10000</v>
      </c>
      <c r="G30" s="36"/>
      <c r="H30" s="256">
        <f t="shared" si="1"/>
        <v>349</v>
      </c>
      <c r="I30" s="32"/>
      <c r="J30" s="32"/>
    </row>
    <row r="31" spans="1:10" ht="20.100000000000001" customHeight="1" x14ac:dyDescent="0.25">
      <c r="A31" s="1"/>
      <c r="B31" s="135" t="s">
        <v>171</v>
      </c>
      <c r="C31" s="23"/>
      <c r="D31" s="100">
        <v>4.8899999999999999E-2</v>
      </c>
      <c r="E31" s="24"/>
      <c r="F31" s="255">
        <v>0</v>
      </c>
      <c r="G31" s="36"/>
      <c r="H31" s="256">
        <f t="shared" si="1"/>
        <v>0</v>
      </c>
      <c r="I31" s="32"/>
      <c r="J31" s="32"/>
    </row>
    <row r="32" spans="1:10" ht="20.100000000000001" customHeight="1" x14ac:dyDescent="0.25">
      <c r="A32" s="1"/>
      <c r="B32" s="132" t="s">
        <v>172</v>
      </c>
      <c r="C32" s="23"/>
      <c r="D32" s="100">
        <v>5.8900000000000001E-2</v>
      </c>
      <c r="E32" s="24"/>
      <c r="F32" s="255">
        <v>0</v>
      </c>
      <c r="G32" s="36"/>
      <c r="H32" s="256">
        <f t="shared" si="1"/>
        <v>0</v>
      </c>
      <c r="I32" s="32"/>
      <c r="J32" s="32"/>
    </row>
    <row r="33" spans="1:10" ht="20.100000000000001" customHeight="1" x14ac:dyDescent="0.25">
      <c r="A33" s="1"/>
      <c r="B33" s="42" t="s">
        <v>173</v>
      </c>
      <c r="C33" s="39"/>
      <c r="D33" s="274">
        <v>2.4E-2</v>
      </c>
      <c r="E33" s="35"/>
      <c r="F33" s="67"/>
      <c r="G33" s="37"/>
      <c r="H33" s="67"/>
      <c r="I33" s="32"/>
      <c r="J33" s="32"/>
    </row>
    <row r="34" spans="1:10" ht="20.100000000000001" customHeight="1" x14ac:dyDescent="0.25">
      <c r="A34" s="1"/>
      <c r="B34" s="42"/>
      <c r="C34" s="39"/>
      <c r="D34" s="68"/>
      <c r="E34" s="35"/>
      <c r="F34" s="67"/>
      <c r="G34" s="37"/>
      <c r="H34" s="67"/>
      <c r="I34" s="32"/>
      <c r="J34" s="32"/>
    </row>
    <row r="35" spans="1:10" ht="20.100000000000001" customHeight="1" x14ac:dyDescent="0.25">
      <c r="A35" s="1"/>
      <c r="B35" s="32"/>
      <c r="C35" s="23"/>
      <c r="D35" s="79"/>
      <c r="E35" s="24"/>
      <c r="F35" s="257" t="s">
        <v>24</v>
      </c>
      <c r="G35" s="36"/>
      <c r="H35" s="163">
        <f>SUM(H25:H32)</f>
        <v>466.5</v>
      </c>
      <c r="I35" s="32"/>
      <c r="J35" s="32"/>
    </row>
    <row r="36" spans="1:10" x14ac:dyDescent="0.25">
      <c r="B36" s="32"/>
      <c r="C36" s="32"/>
      <c r="D36" s="32"/>
      <c r="E36" s="32"/>
      <c r="F36" s="43"/>
      <c r="G36" s="43"/>
      <c r="H36" s="43"/>
      <c r="I36" s="352"/>
      <c r="J36" s="352"/>
    </row>
    <row r="37" spans="1:10" ht="18.75" x14ac:dyDescent="0.25">
      <c r="B37" s="32"/>
      <c r="C37" s="32"/>
      <c r="D37" s="32"/>
      <c r="E37" s="32"/>
      <c r="F37" s="258" t="s">
        <v>4</v>
      </c>
      <c r="G37" s="43"/>
      <c r="H37" s="213">
        <f>H22+H35</f>
        <v>466.5</v>
      </c>
      <c r="I37" s="32"/>
      <c r="J37" s="32"/>
    </row>
  </sheetData>
  <sheetProtection selectLockedCells="1"/>
  <mergeCells count="3">
    <mergeCell ref="I36:J36"/>
    <mergeCell ref="B2:H4"/>
    <mergeCell ref="B6:H6"/>
  </mergeCells>
  <pageMargins left="0.511811024" right="0.511811024" top="0.78740157499999996" bottom="0.78740157499999996" header="0.31496062000000002" footer="0.31496062000000002"/>
  <ignoredErrors>
    <ignoredError sqref="F18:F20" unlockedFormula="1"/>
  </ignoredErrors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ilha12">
    <tabColor theme="0"/>
  </sheetPr>
  <dimension ref="A1:K24"/>
  <sheetViews>
    <sheetView showGridLines="0" zoomScaleNormal="100" workbookViewId="0"/>
  </sheetViews>
  <sheetFormatPr defaultColWidth="8.85546875" defaultRowHeight="15" zeroHeight="1" x14ac:dyDescent="0.25"/>
  <cols>
    <col min="2" max="2" width="17.5703125" customWidth="1"/>
    <col min="3" max="3" width="2" customWidth="1"/>
    <col min="4" max="4" width="34.28515625" customWidth="1"/>
    <col min="5" max="5" width="2.28515625" customWidth="1"/>
    <col min="6" max="6" width="16.42578125" customWidth="1"/>
    <col min="7" max="7" width="2.85546875" customWidth="1"/>
    <col min="8" max="8" width="16.42578125" customWidth="1"/>
    <col min="9" max="9" width="3.42578125" customWidth="1"/>
    <col min="10" max="10" width="13.28515625" bestFit="1" customWidth="1"/>
  </cols>
  <sheetData>
    <row r="1" spans="1:10" ht="24" customHeight="1" x14ac:dyDescent="0.25"/>
    <row r="2" spans="1:10" ht="10.5" customHeight="1" x14ac:dyDescent="0.25">
      <c r="B2" s="317" t="s">
        <v>43</v>
      </c>
      <c r="C2" s="317"/>
      <c r="D2" s="317"/>
      <c r="E2" s="317"/>
      <c r="F2" s="317"/>
      <c r="G2" s="317"/>
      <c r="H2" s="317"/>
      <c r="I2" s="263"/>
      <c r="J2" s="4"/>
    </row>
    <row r="3" spans="1:10" ht="27.75" customHeight="1" x14ac:dyDescent="0.25">
      <c r="B3" s="317"/>
      <c r="C3" s="317"/>
      <c r="D3" s="317"/>
      <c r="E3" s="317"/>
      <c r="F3" s="317"/>
      <c r="G3" s="317"/>
      <c r="H3" s="317"/>
      <c r="I3" s="263"/>
      <c r="J3" s="4"/>
    </row>
    <row r="4" spans="1:10" ht="3.75" customHeight="1" x14ac:dyDescent="0.25">
      <c r="B4" s="317"/>
      <c r="C4" s="317"/>
      <c r="D4" s="317"/>
      <c r="E4" s="317"/>
      <c r="F4" s="317"/>
      <c r="G4" s="317"/>
      <c r="H4" s="317"/>
      <c r="I4" s="263"/>
      <c r="J4" s="4"/>
    </row>
    <row r="5" spans="1:10" ht="9" customHeight="1" x14ac:dyDescent="0.25">
      <c r="I5" s="20"/>
      <c r="J5" s="4"/>
    </row>
    <row r="6" spans="1:10" ht="7.5" customHeight="1" x14ac:dyDescent="0.25">
      <c r="I6" s="20"/>
    </row>
    <row r="7" spans="1:10" ht="21" x14ac:dyDescent="0.25">
      <c r="B7" s="354" t="s">
        <v>28</v>
      </c>
      <c r="C7" s="315"/>
      <c r="D7" s="315"/>
      <c r="E7" s="315"/>
      <c r="F7" s="315"/>
      <c r="G7" s="315"/>
      <c r="H7" s="315"/>
      <c r="I7" s="264"/>
    </row>
    <row r="8" spans="1:10" x14ac:dyDescent="0.25"/>
    <row r="9" spans="1:10" ht="26.25" customHeight="1" x14ac:dyDescent="0.25">
      <c r="B9" s="259" t="s">
        <v>29</v>
      </c>
      <c r="C9" s="10"/>
      <c r="D9" s="226" t="s">
        <v>6</v>
      </c>
      <c r="E9" s="10"/>
      <c r="F9" s="226" t="s">
        <v>30</v>
      </c>
      <c r="G9" s="10"/>
      <c r="H9" s="226" t="s">
        <v>8</v>
      </c>
      <c r="I9" s="5"/>
    </row>
    <row r="10" spans="1:10" x14ac:dyDescent="0.25">
      <c r="A10" s="1"/>
      <c r="B10" s="85">
        <v>1</v>
      </c>
      <c r="C10" s="9"/>
      <c r="D10" s="12" t="s">
        <v>33</v>
      </c>
      <c r="E10" s="9"/>
      <c r="F10" s="260">
        <f>'FATURAMENTO MENSAL'!E5</f>
        <v>26312</v>
      </c>
      <c r="G10" s="25"/>
      <c r="H10" s="261">
        <f>H16+H20+H22</f>
        <v>1</v>
      </c>
      <c r="I10" s="3"/>
    </row>
    <row r="11" spans="1:10" x14ac:dyDescent="0.25">
      <c r="A11" s="1"/>
      <c r="B11" s="84"/>
      <c r="C11" s="9"/>
      <c r="D11" s="17"/>
      <c r="E11" s="8"/>
      <c r="F11" s="26"/>
      <c r="G11" s="27"/>
      <c r="H11" s="28"/>
      <c r="I11" s="3"/>
    </row>
    <row r="12" spans="1:10" x14ac:dyDescent="0.25">
      <c r="A12" s="1"/>
      <c r="B12" s="85"/>
      <c r="C12" s="9"/>
      <c r="D12" s="12" t="s">
        <v>31</v>
      </c>
      <c r="E12" s="9"/>
      <c r="F12" s="26"/>
      <c r="G12" s="27"/>
      <c r="H12" s="28"/>
      <c r="I12" s="3"/>
    </row>
    <row r="13" spans="1:10" x14ac:dyDescent="0.25">
      <c r="A13" s="1"/>
      <c r="B13" s="85">
        <v>2</v>
      </c>
      <c r="C13" s="9"/>
      <c r="D13" s="13" t="s">
        <v>32</v>
      </c>
      <c r="E13" s="9"/>
      <c r="F13" s="260">
        <f>'CUSTO VARIAVEL'!H5</f>
        <v>6022.6157184562735</v>
      </c>
      <c r="G13" s="25"/>
      <c r="H13" s="262">
        <f>IF(F10=0,0,F13/$F$10)</f>
        <v>0.22889235780086173</v>
      </c>
      <c r="I13" s="3"/>
      <c r="J13" s="289"/>
    </row>
    <row r="14" spans="1:10" x14ac:dyDescent="0.25">
      <c r="A14" s="1"/>
      <c r="B14" s="85" t="s">
        <v>110</v>
      </c>
      <c r="C14" s="9"/>
      <c r="D14" s="13" t="s">
        <v>34</v>
      </c>
      <c r="E14" s="9"/>
      <c r="F14" s="260">
        <f>'CUSTO COMERCIAL'!H22</f>
        <v>0</v>
      </c>
      <c r="G14" s="25"/>
      <c r="H14" s="262">
        <f>IF(F11=0,0,F14/$F$10)</f>
        <v>0</v>
      </c>
      <c r="I14" s="3"/>
      <c r="J14" s="289"/>
    </row>
    <row r="15" spans="1:10" x14ac:dyDescent="0.25">
      <c r="A15" s="1"/>
      <c r="B15" s="85" t="s">
        <v>40</v>
      </c>
      <c r="C15" s="9"/>
      <c r="D15" s="13" t="s">
        <v>35</v>
      </c>
      <c r="E15" s="9"/>
      <c r="F15" s="260">
        <f>'CUSTO COMERCIAL'!H35</f>
        <v>466.5</v>
      </c>
      <c r="G15" s="25"/>
      <c r="H15" s="262">
        <f>IF(F12=0,0,F15/$F$10)</f>
        <v>0</v>
      </c>
      <c r="I15" s="3"/>
    </row>
    <row r="16" spans="1:10" x14ac:dyDescent="0.25">
      <c r="A16" s="1"/>
      <c r="B16" s="85"/>
      <c r="C16" s="9"/>
      <c r="D16" s="14" t="s">
        <v>36</v>
      </c>
      <c r="E16" s="9"/>
      <c r="F16" s="260">
        <f>SUM(F13:F15)</f>
        <v>6489.1157184562735</v>
      </c>
      <c r="G16" s="25"/>
      <c r="H16" s="262">
        <f>IF(F13=0,0,F16/$F$10)</f>
        <v>0.24662191085650173</v>
      </c>
      <c r="I16" s="3"/>
      <c r="J16" s="136"/>
    </row>
    <row r="17" spans="1:11" x14ac:dyDescent="0.25">
      <c r="A17" s="1"/>
      <c r="B17" s="84"/>
      <c r="C17" s="9"/>
      <c r="D17" s="16"/>
      <c r="E17" s="9"/>
      <c r="F17" s="29"/>
      <c r="G17" s="25"/>
      <c r="H17" s="30"/>
      <c r="I17" s="3"/>
    </row>
    <row r="18" spans="1:11" x14ac:dyDescent="0.25">
      <c r="A18" s="1"/>
      <c r="B18" s="85"/>
      <c r="C18" s="9"/>
      <c r="D18" s="12" t="s">
        <v>37</v>
      </c>
      <c r="E18" s="9"/>
      <c r="F18" s="260">
        <f>F10-F16</f>
        <v>19822.884281543727</v>
      </c>
      <c r="G18" s="25"/>
      <c r="H18" s="262">
        <f>IF(F10=0,0,F18/$F$10)</f>
        <v>0.75337808914349835</v>
      </c>
      <c r="I18" s="3"/>
      <c r="J18" s="136"/>
    </row>
    <row r="19" spans="1:11" x14ac:dyDescent="0.25">
      <c r="A19" s="1"/>
      <c r="B19" s="84"/>
      <c r="C19" s="8"/>
      <c r="D19" s="17"/>
      <c r="E19" s="8"/>
      <c r="F19" s="26"/>
      <c r="G19" s="27"/>
      <c r="H19" s="30"/>
      <c r="I19" s="3"/>
    </row>
    <row r="20" spans="1:11" x14ac:dyDescent="0.25">
      <c r="A20" s="1"/>
      <c r="B20" s="85">
        <v>3</v>
      </c>
      <c r="C20" s="9"/>
      <c r="D20" s="15" t="s">
        <v>38</v>
      </c>
      <c r="E20" s="9"/>
      <c r="F20" s="260">
        <f>'DESPESAS FIXAS'!D8</f>
        <v>11735.869166666665</v>
      </c>
      <c r="G20" s="25"/>
      <c r="H20" s="262">
        <f>IF(F10=0,0,F20/$F$10)</f>
        <v>0.44602725625823447</v>
      </c>
      <c r="I20" s="3"/>
      <c r="J20" s="136"/>
    </row>
    <row r="21" spans="1:11" x14ac:dyDescent="0.25">
      <c r="A21" s="1"/>
      <c r="B21" s="84"/>
      <c r="C21" s="9"/>
      <c r="D21" s="19"/>
      <c r="E21" s="9"/>
      <c r="F21" s="29"/>
      <c r="G21" s="25"/>
      <c r="H21" s="30"/>
      <c r="I21" s="3"/>
    </row>
    <row r="22" spans="1:11" ht="30" x14ac:dyDescent="0.25">
      <c r="A22" s="1"/>
      <c r="B22" s="85"/>
      <c r="C22" s="9"/>
      <c r="D22" s="18" t="s">
        <v>39</v>
      </c>
      <c r="E22" s="9"/>
      <c r="F22" s="260">
        <f>F18-F20</f>
        <v>8087.0151148770619</v>
      </c>
      <c r="G22" s="25"/>
      <c r="H22" s="262">
        <f>IF(F10=0,0,F22/$F$10)</f>
        <v>0.30735083288526382</v>
      </c>
      <c r="I22" s="3"/>
      <c r="J22" s="136"/>
    </row>
    <row r="23" spans="1:11" x14ac:dyDescent="0.25">
      <c r="J23" s="358"/>
      <c r="K23" s="358"/>
    </row>
    <row r="24" spans="1:11" ht="18.75" x14ac:dyDescent="0.3">
      <c r="C24" s="11"/>
      <c r="D24" s="11"/>
      <c r="E24" s="11"/>
      <c r="F24" s="11"/>
      <c r="G24" s="11"/>
      <c r="H24" s="11"/>
    </row>
  </sheetData>
  <mergeCells count="3">
    <mergeCell ref="J23:K23"/>
    <mergeCell ref="B2:H4"/>
    <mergeCell ref="B7:H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ilha13">
    <tabColor theme="3"/>
  </sheetPr>
  <dimension ref="A1:P22"/>
  <sheetViews>
    <sheetView showGridLines="0" zoomScaleNormal="100" workbookViewId="0"/>
  </sheetViews>
  <sheetFormatPr defaultColWidth="8.85546875" defaultRowHeight="15" zeroHeight="1" x14ac:dyDescent="0.25"/>
  <cols>
    <col min="2" max="2" width="7.140625" customWidth="1"/>
    <col min="3" max="3" width="12.7109375" customWidth="1"/>
    <col min="4" max="4" width="15.28515625" customWidth="1"/>
    <col min="6" max="6" width="38.42578125" bestFit="1" customWidth="1"/>
    <col min="7" max="7" width="6.28515625" customWidth="1"/>
    <col min="8" max="8" width="5.42578125" customWidth="1"/>
    <col min="9" max="9" width="2.28515625" customWidth="1"/>
    <col min="10" max="10" width="4.42578125" customWidth="1"/>
    <col min="11" max="11" width="4.28515625" customWidth="1"/>
    <col min="13" max="13" width="8.140625" customWidth="1"/>
    <col min="14" max="14" width="9.140625" hidden="1" customWidth="1"/>
    <col min="16" max="16" width="22.140625" customWidth="1"/>
  </cols>
  <sheetData>
    <row r="1" spans="1:16" x14ac:dyDescent="0.25"/>
    <row r="2" spans="1:16" ht="15" customHeight="1" x14ac:dyDescent="0.25">
      <c r="B2" s="363" t="s">
        <v>43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</row>
    <row r="3" spans="1:16" ht="15" customHeight="1" x14ac:dyDescent="0.25"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</row>
    <row r="4" spans="1:16" ht="15" customHeight="1" x14ac:dyDescent="0.25"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</row>
    <row r="5" spans="1:16" ht="17.25" customHeight="1" x14ac:dyDescent="0.25">
      <c r="B5" s="21"/>
      <c r="C5" s="21"/>
      <c r="D5" s="21"/>
      <c r="E5" s="21"/>
      <c r="F5" s="21"/>
      <c r="G5" s="21"/>
      <c r="H5" s="21"/>
      <c r="I5" s="21"/>
      <c r="J5" s="21"/>
    </row>
    <row r="6" spans="1:16" ht="33.75" x14ac:dyDescent="0.25">
      <c r="B6" s="364" t="s">
        <v>3</v>
      </c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</row>
    <row r="7" spans="1:16" x14ac:dyDescent="0.25"/>
    <row r="8" spans="1:16" ht="23.25" x14ac:dyDescent="0.25">
      <c r="A8" s="20"/>
      <c r="B8" s="229"/>
      <c r="C8" s="229"/>
      <c r="D8" s="229"/>
      <c r="E8" s="229"/>
      <c r="F8" s="229"/>
      <c r="G8" s="265"/>
      <c r="H8" s="265"/>
      <c r="I8" s="265"/>
      <c r="J8" s="265"/>
      <c r="K8" s="265"/>
      <c r="L8" s="265"/>
      <c r="M8" s="265"/>
      <c r="N8" s="265"/>
      <c r="O8" s="265"/>
      <c r="P8" s="265"/>
    </row>
    <row r="9" spans="1:16" ht="23.25" x14ac:dyDescent="0.25">
      <c r="A9" s="20"/>
      <c r="B9" s="366" t="s">
        <v>41</v>
      </c>
      <c r="C9" s="366"/>
      <c r="D9" s="366"/>
      <c r="E9" s="265" t="s">
        <v>2</v>
      </c>
      <c r="F9" s="266">
        <f>DEMONSTRATIVO!F20</f>
        <v>11735.869166666665</v>
      </c>
      <c r="G9" s="282">
        <f>F9</f>
        <v>11735.869166666665</v>
      </c>
      <c r="H9" s="229"/>
      <c r="I9" s="229"/>
      <c r="J9" s="229"/>
      <c r="K9" s="229"/>
      <c r="L9" s="229"/>
      <c r="M9" s="229"/>
      <c r="N9" s="229"/>
      <c r="O9" s="229"/>
      <c r="P9" s="229"/>
    </row>
    <row r="10" spans="1:16" ht="24" thickBot="1" x14ac:dyDescent="0.3">
      <c r="A10" s="20"/>
      <c r="B10" s="366" t="s">
        <v>42</v>
      </c>
      <c r="C10" s="366"/>
      <c r="D10" s="366"/>
      <c r="E10" s="265" t="s">
        <v>2</v>
      </c>
      <c r="F10" s="267">
        <f>DEMONSTRATIVO!H18</f>
        <v>0.75337808914349835</v>
      </c>
      <c r="G10" s="268"/>
      <c r="H10" s="370" t="s">
        <v>111</v>
      </c>
      <c r="I10" s="370"/>
      <c r="J10" s="370"/>
      <c r="K10" s="370"/>
      <c r="L10" s="268"/>
      <c r="M10" s="370" t="s">
        <v>113</v>
      </c>
      <c r="N10" s="370"/>
      <c r="O10" s="370"/>
      <c r="P10" s="268"/>
    </row>
    <row r="11" spans="1:16" ht="24" thickBot="1" x14ac:dyDescent="0.3">
      <c r="A11" s="20"/>
      <c r="B11" s="366" t="s">
        <v>45</v>
      </c>
      <c r="C11" s="366"/>
      <c r="D11" s="366"/>
      <c r="E11" s="265" t="s">
        <v>2</v>
      </c>
      <c r="F11" s="105">
        <f>IF(H11="",M11,'FATURAMENTO MENSAL'!E5*'PONTO DE EQUILIBRIO'!H11)</f>
        <v>9209.1999999999989</v>
      </c>
      <c r="G11" s="268"/>
      <c r="H11" s="371">
        <v>0.35</v>
      </c>
      <c r="I11" s="372"/>
      <c r="J11" s="372"/>
      <c r="K11" s="373"/>
      <c r="L11" s="269" t="s">
        <v>112</v>
      </c>
      <c r="M11" s="367"/>
      <c r="N11" s="368"/>
      <c r="O11" s="369"/>
      <c r="P11" s="268"/>
    </row>
    <row r="12" spans="1:16" x14ac:dyDescent="0.25">
      <c r="A12" s="20"/>
      <c r="B12" s="229"/>
      <c r="C12" s="229"/>
      <c r="D12" s="229"/>
      <c r="E12" s="229"/>
      <c r="F12" s="229" t="s">
        <v>55</v>
      </c>
      <c r="G12" s="229"/>
      <c r="H12" s="229"/>
      <c r="I12" s="229"/>
      <c r="J12" s="229"/>
      <c r="K12" s="229"/>
      <c r="L12" s="229"/>
      <c r="M12" s="229"/>
      <c r="N12" s="229"/>
      <c r="O12" s="229"/>
      <c r="P12" s="229"/>
    </row>
    <row r="13" spans="1:16" x14ac:dyDescent="0.25"/>
    <row r="14" spans="1:16" ht="18.75" x14ac:dyDescent="0.3">
      <c r="B14" s="374" t="s">
        <v>44</v>
      </c>
      <c r="C14" s="374"/>
      <c r="D14" s="374"/>
      <c r="E14" s="230"/>
      <c r="F14" s="360" t="s">
        <v>41</v>
      </c>
      <c r="G14" s="360"/>
      <c r="H14" s="360"/>
      <c r="I14" s="230"/>
      <c r="J14" s="230"/>
      <c r="K14" s="361">
        <f>F9</f>
        <v>11735.869166666665</v>
      </c>
      <c r="L14" s="361"/>
      <c r="M14" s="361"/>
      <c r="N14" s="361"/>
      <c r="O14" s="230"/>
      <c r="P14" s="281"/>
    </row>
    <row r="15" spans="1:16" ht="18.75" x14ac:dyDescent="0.25">
      <c r="B15" s="374"/>
      <c r="C15" s="374"/>
      <c r="D15" s="374"/>
      <c r="E15" s="270" t="s">
        <v>2</v>
      </c>
      <c r="F15" s="230"/>
      <c r="G15" s="230"/>
      <c r="H15" s="230"/>
      <c r="I15" s="230"/>
      <c r="J15" s="270" t="s">
        <v>2</v>
      </c>
      <c r="K15" s="230"/>
      <c r="L15" s="230"/>
      <c r="M15" s="230"/>
      <c r="N15" s="230"/>
      <c r="O15" s="270" t="s">
        <v>2</v>
      </c>
      <c r="P15" s="280">
        <f>IF(F10=0,0,K14/K16)</f>
        <v>15577.661914761762</v>
      </c>
    </row>
    <row r="16" spans="1:16" ht="18.75" x14ac:dyDescent="0.3">
      <c r="B16" s="374"/>
      <c r="C16" s="374"/>
      <c r="D16" s="374"/>
      <c r="E16" s="230"/>
      <c r="F16" s="360" t="s">
        <v>42</v>
      </c>
      <c r="G16" s="360"/>
      <c r="H16" s="360"/>
      <c r="I16" s="230"/>
      <c r="J16" s="230"/>
      <c r="K16" s="362">
        <f>F10</f>
        <v>0.75337808914349835</v>
      </c>
      <c r="L16" s="362"/>
      <c r="M16" s="362"/>
      <c r="N16" s="362"/>
      <c r="O16" s="230"/>
      <c r="P16" s="280"/>
    </row>
    <row r="17" spans="2:16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2:16" ht="18.75" customHeight="1" x14ac:dyDescent="0.3">
      <c r="B18" s="359" t="s">
        <v>46</v>
      </c>
      <c r="C18" s="359"/>
      <c r="D18" s="359"/>
      <c r="E18" s="230"/>
      <c r="F18" s="360" t="s">
        <v>47</v>
      </c>
      <c r="G18" s="360"/>
      <c r="H18" s="360"/>
      <c r="I18" s="230"/>
      <c r="J18" s="230"/>
      <c r="K18" s="361">
        <f>F9+F11</f>
        <v>20945.069166666664</v>
      </c>
      <c r="L18" s="361"/>
      <c r="M18" s="361"/>
      <c r="N18" s="361"/>
      <c r="O18" s="230"/>
      <c r="P18" s="281"/>
    </row>
    <row r="19" spans="2:16" ht="18.75" customHeight="1" x14ac:dyDescent="0.25">
      <c r="B19" s="359"/>
      <c r="C19" s="359"/>
      <c r="D19" s="359"/>
      <c r="E19" s="270" t="s">
        <v>2</v>
      </c>
      <c r="F19" s="230"/>
      <c r="G19" s="230"/>
      <c r="H19" s="230"/>
      <c r="I19" s="230"/>
      <c r="J19" s="270" t="s">
        <v>2</v>
      </c>
      <c r="K19" s="230"/>
      <c r="L19" s="230"/>
      <c r="M19" s="230"/>
      <c r="N19" s="230"/>
      <c r="O19" s="270" t="s">
        <v>2</v>
      </c>
      <c r="P19" s="280">
        <f>IF(F10=0,0,K18/K20)</f>
        <v>27801.537459735162</v>
      </c>
    </row>
    <row r="20" spans="2:16" ht="18.75" x14ac:dyDescent="0.3">
      <c r="B20" s="359"/>
      <c r="C20" s="359"/>
      <c r="D20" s="359"/>
      <c r="E20" s="230"/>
      <c r="F20" s="360" t="s">
        <v>42</v>
      </c>
      <c r="G20" s="360"/>
      <c r="H20" s="360"/>
      <c r="I20" s="230"/>
      <c r="J20" s="230"/>
      <c r="K20" s="362">
        <f>F10</f>
        <v>0.75337808914349835</v>
      </c>
      <c r="L20" s="362"/>
      <c r="M20" s="362"/>
      <c r="N20" s="362"/>
      <c r="O20" s="230"/>
      <c r="P20" s="280"/>
    </row>
    <row r="21" spans="2:16" x14ac:dyDescent="0.25"/>
    <row r="22" spans="2:16" x14ac:dyDescent="0.25"/>
  </sheetData>
  <protectedRanges>
    <protectedRange sqref="M11" name="Intervalo2"/>
    <protectedRange sqref="H11" name="Intervalo1"/>
  </protectedRanges>
  <mergeCells count="19">
    <mergeCell ref="B2:P4"/>
    <mergeCell ref="B6:P6"/>
    <mergeCell ref="B9:D9"/>
    <mergeCell ref="B10:D10"/>
    <mergeCell ref="K16:N16"/>
    <mergeCell ref="B11:D11"/>
    <mergeCell ref="M11:O11"/>
    <mergeCell ref="M10:O10"/>
    <mergeCell ref="H11:K11"/>
    <mergeCell ref="F14:H14"/>
    <mergeCell ref="F16:H16"/>
    <mergeCell ref="K14:N14"/>
    <mergeCell ref="B14:D16"/>
    <mergeCell ref="H10:K10"/>
    <mergeCell ref="B18:D20"/>
    <mergeCell ref="F18:H18"/>
    <mergeCell ref="K18:N18"/>
    <mergeCell ref="F20:H20"/>
    <mergeCell ref="K20:N20"/>
  </mergeCells>
  <pageMargins left="0.511811024" right="0.511811024" top="0.78740157499999996" bottom="0.78740157499999996" header="0.31496062000000002" footer="0.3149606200000000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</sheetPr>
  <dimension ref="B1:R191"/>
  <sheetViews>
    <sheetView topLeftCell="A16" zoomScaleNormal="100" workbookViewId="0">
      <selection activeCell="T10" sqref="T10"/>
    </sheetView>
  </sheetViews>
  <sheetFormatPr defaultRowHeight="15" zeroHeight="1" x14ac:dyDescent="0.25"/>
  <cols>
    <col min="1" max="1" width="9.140625" style="20"/>
    <col min="2" max="2" width="12.140625" style="20" bestFit="1" customWidth="1"/>
    <col min="3" max="16384" width="9.140625" style="20"/>
  </cols>
  <sheetData>
    <row r="1" spans="2:18" x14ac:dyDescent="0.25"/>
    <row r="2" spans="2:18" x14ac:dyDescent="0.25"/>
    <row r="3" spans="2:18" ht="15" customHeight="1" x14ac:dyDescent="0.25">
      <c r="C3" s="375" t="s">
        <v>200</v>
      </c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</row>
    <row r="4" spans="2:18" ht="15" customHeight="1" x14ac:dyDescent="0.25">
      <c r="C4" s="376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</row>
    <row r="5" spans="2:18" ht="15" customHeight="1" x14ac:dyDescent="0.25"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6"/>
    </row>
    <row r="6" spans="2:18" ht="15" customHeight="1" x14ac:dyDescent="0.25"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</row>
    <row r="7" spans="2:18" ht="15" customHeight="1" x14ac:dyDescent="0.25"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</row>
    <row r="8" spans="2:18" x14ac:dyDescent="0.25"/>
    <row r="9" spans="2:18" x14ac:dyDescent="0.25"/>
    <row r="10" spans="2:18" ht="15.75" x14ac:dyDescent="0.3">
      <c r="B10" s="285" t="s">
        <v>210</v>
      </c>
    </row>
    <row r="11" spans="2:18" ht="15.75" x14ac:dyDescent="0.3">
      <c r="B11" s="286" t="s">
        <v>211</v>
      </c>
    </row>
    <row r="12" spans="2:18" ht="15.75" x14ac:dyDescent="0.3">
      <c r="B12" s="286" t="s">
        <v>212</v>
      </c>
    </row>
    <row r="13" spans="2:18" ht="15.75" x14ac:dyDescent="0.3">
      <c r="B13" s="286" t="s">
        <v>213</v>
      </c>
    </row>
    <row r="14" spans="2:18" ht="15.75" x14ac:dyDescent="0.3">
      <c r="B14" s="286" t="s">
        <v>214</v>
      </c>
    </row>
    <row r="15" spans="2:18" x14ac:dyDescent="0.25"/>
    <row r="16" spans="2:18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ht="15.75" x14ac:dyDescent="0.3">
      <c r="B38" s="285" t="s">
        <v>207</v>
      </c>
    </row>
    <row r="39" spans="2:2" ht="15.75" x14ac:dyDescent="0.3">
      <c r="B39" s="286" t="s">
        <v>208</v>
      </c>
    </row>
    <row r="40" spans="2:2" ht="15.75" x14ac:dyDescent="0.3">
      <c r="B40" s="286" t="s">
        <v>209</v>
      </c>
    </row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spans="2:2" x14ac:dyDescent="0.25"/>
    <row r="82" spans="2:2" x14ac:dyDescent="0.25"/>
    <row r="83" spans="2:2" x14ac:dyDescent="0.25"/>
    <row r="84" spans="2:2" ht="15.75" x14ac:dyDescent="0.3">
      <c r="B84" s="283" t="s">
        <v>205</v>
      </c>
    </row>
    <row r="85" spans="2:2" ht="15.75" x14ac:dyDescent="0.3">
      <c r="B85" s="283" t="s">
        <v>206</v>
      </c>
    </row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spans="2:6" ht="15.75" x14ac:dyDescent="0.3">
      <c r="B161" s="283" t="s">
        <v>201</v>
      </c>
    </row>
    <row r="162" spans="2:6" ht="15.75" x14ac:dyDescent="0.3">
      <c r="B162" s="283" t="s">
        <v>202</v>
      </c>
    </row>
    <row r="163" spans="2:6" ht="15.75" x14ac:dyDescent="0.3">
      <c r="B163" s="283" t="s">
        <v>203</v>
      </c>
    </row>
    <row r="164" spans="2:6" ht="15.75" x14ac:dyDescent="0.3">
      <c r="B164" s="283" t="s">
        <v>204</v>
      </c>
      <c r="F164" s="284"/>
    </row>
    <row r="165" spans="2:6" x14ac:dyDescent="0.25"/>
    <row r="166" spans="2:6" x14ac:dyDescent="0.25"/>
    <row r="167" spans="2:6" x14ac:dyDescent="0.25"/>
    <row r="168" spans="2:6" x14ac:dyDescent="0.25"/>
    <row r="169" spans="2:6" x14ac:dyDescent="0.25"/>
    <row r="170" spans="2:6" x14ac:dyDescent="0.25"/>
    <row r="171" spans="2:6" x14ac:dyDescent="0.25"/>
    <row r="172" spans="2:6" x14ac:dyDescent="0.25"/>
    <row r="173" spans="2:6" x14ac:dyDescent="0.25"/>
    <row r="174" spans="2:6" x14ac:dyDescent="0.25"/>
    <row r="175" spans="2:6" x14ac:dyDescent="0.25"/>
    <row r="176" spans="2:6" x14ac:dyDescent="0.25"/>
    <row r="177" spans="2:6" x14ac:dyDescent="0.25"/>
    <row r="178" spans="2:6" x14ac:dyDescent="0.25"/>
    <row r="179" spans="2:6" x14ac:dyDescent="0.25"/>
    <row r="180" spans="2:6" x14ac:dyDescent="0.25"/>
    <row r="181" spans="2:6" x14ac:dyDescent="0.25"/>
    <row r="182" spans="2:6" x14ac:dyDescent="0.25"/>
    <row r="183" spans="2:6" x14ac:dyDescent="0.25"/>
    <row r="184" spans="2:6" x14ac:dyDescent="0.25"/>
    <row r="185" spans="2:6" x14ac:dyDescent="0.25"/>
    <row r="186" spans="2:6" x14ac:dyDescent="0.25"/>
    <row r="187" spans="2:6" x14ac:dyDescent="0.25"/>
    <row r="188" spans="2:6" x14ac:dyDescent="0.25"/>
    <row r="189" spans="2:6" x14ac:dyDescent="0.25"/>
    <row r="190" spans="2:6" x14ac:dyDescent="0.25">
      <c r="B190" s="377"/>
      <c r="C190" s="377"/>
      <c r="D190" s="377"/>
      <c r="E190" s="377"/>
      <c r="F190" s="377"/>
    </row>
    <row r="191" spans="2:6" x14ac:dyDescent="0.25">
      <c r="B191" s="377"/>
      <c r="C191" s="377"/>
      <c r="D191" s="377"/>
      <c r="E191" s="377"/>
      <c r="F191" s="377"/>
    </row>
  </sheetData>
  <mergeCells count="2">
    <mergeCell ref="C3:R7"/>
    <mergeCell ref="B190:F191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Group Box 1">
              <controlPr defaultSize="0" autoFill="0" autoPict="0">
                <anchor moveWithCells="1">
                  <from>
                    <xdr:col>0</xdr:col>
                    <xdr:colOff>371475</xdr:colOff>
                    <xdr:row>14</xdr:row>
                    <xdr:rowOff>0</xdr:rowOff>
                  </from>
                  <to>
                    <xdr:col>18</xdr:col>
                    <xdr:colOff>257175</xdr:colOff>
                    <xdr:row>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Group Box 2">
              <controlPr defaultSize="0" autoFill="0" autoPict="0">
                <anchor moveWithCells="1">
                  <from>
                    <xdr:col>0</xdr:col>
                    <xdr:colOff>371475</xdr:colOff>
                    <xdr:row>40</xdr:row>
                    <xdr:rowOff>76200</xdr:rowOff>
                  </from>
                  <to>
                    <xdr:col>18</xdr:col>
                    <xdr:colOff>247650</xdr:colOff>
                    <xdr:row>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Group Box 3">
              <controlPr defaultSize="0" autoFill="0" autoPict="0">
                <anchor moveWithCells="1">
                  <from>
                    <xdr:col>0</xdr:col>
                    <xdr:colOff>352425</xdr:colOff>
                    <xdr:row>110</xdr:row>
                    <xdr:rowOff>57150</xdr:rowOff>
                  </from>
                  <to>
                    <xdr:col>18</xdr:col>
                    <xdr:colOff>238125</xdr:colOff>
                    <xdr:row>132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Group Box 4">
              <controlPr defaultSize="0" autoFill="0" autoPict="0">
                <anchor moveWithCells="1">
                  <from>
                    <xdr:col>0</xdr:col>
                    <xdr:colOff>352425</xdr:colOff>
                    <xdr:row>135</xdr:row>
                    <xdr:rowOff>85725</xdr:rowOff>
                  </from>
                  <to>
                    <xdr:col>18</xdr:col>
                    <xdr:colOff>238125</xdr:colOff>
                    <xdr:row>158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Group Box 5">
              <controlPr defaultSize="0" autoFill="0" autoPict="0">
                <anchor moveWithCells="1">
                  <from>
                    <xdr:col>0</xdr:col>
                    <xdr:colOff>352425</xdr:colOff>
                    <xdr:row>85</xdr:row>
                    <xdr:rowOff>28575</xdr:rowOff>
                  </from>
                  <to>
                    <xdr:col>18</xdr:col>
                    <xdr:colOff>238125</xdr:colOff>
                    <xdr:row>107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Group Box 6">
              <controlPr defaultSize="0" autoFill="0" autoPict="0">
                <anchor moveWithCells="1">
                  <from>
                    <xdr:col>0</xdr:col>
                    <xdr:colOff>352425</xdr:colOff>
                    <xdr:row>164</xdr:row>
                    <xdr:rowOff>85725</xdr:rowOff>
                  </from>
                  <to>
                    <xdr:col>18</xdr:col>
                    <xdr:colOff>238125</xdr:colOff>
                    <xdr:row>187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4</vt:i4>
      </vt:variant>
    </vt:vector>
  </HeadingPairs>
  <TitlesOfParts>
    <vt:vector size="19" baseType="lpstr">
      <vt:lpstr>MENU</vt:lpstr>
      <vt:lpstr>MP</vt:lpstr>
      <vt:lpstr>PROD. REVENDA</vt:lpstr>
      <vt:lpstr>EQUIPAMENTOS</vt:lpstr>
      <vt:lpstr>SERVIÇOS</vt:lpstr>
      <vt:lpstr>PRECIFICAÇÃO</vt:lpstr>
      <vt:lpstr>SIMULAÇÃO VENDA</vt:lpstr>
      <vt:lpstr>FATURAMENTO MENSAL</vt:lpstr>
      <vt:lpstr>CUSTO VARIAVEL</vt:lpstr>
      <vt:lpstr>DESPESAS FIXAS</vt:lpstr>
      <vt:lpstr>MÃO DE OBRA</vt:lpstr>
      <vt:lpstr>CUSTO COMERCIAL</vt:lpstr>
      <vt:lpstr>DEMONSTRATIVO</vt:lpstr>
      <vt:lpstr>PONTO DE EQUILIBRIO</vt:lpstr>
      <vt:lpstr>PAINEL</vt:lpstr>
      <vt:lpstr>EQUIPAMENTOS!Area_de_impressao</vt:lpstr>
      <vt:lpstr>SERVIÇOS!Area_de_impressao</vt:lpstr>
      <vt:lpstr>'SIMULAÇÃO VENDA'!Area_de_impressao</vt:lpstr>
      <vt:lpstr>UNIDADE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Dias</dc:creator>
  <cp:lastModifiedBy>Usuário do Windows</cp:lastModifiedBy>
  <cp:lastPrinted>2018-08-08T11:29:53Z</cp:lastPrinted>
  <dcterms:created xsi:type="dcterms:W3CDTF">2014-09-28T01:49:08Z</dcterms:created>
  <dcterms:modified xsi:type="dcterms:W3CDTF">2020-07-15T17:52:07Z</dcterms:modified>
</cp:coreProperties>
</file>